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4175" windowHeight="7815" tabRatio="832" firstSheet="1" activeTab="2"/>
  </bookViews>
  <sheets>
    <sheet name="ประมาณการรายรับ" sheetId="1" r:id="rId1"/>
    <sheet name="งบกลาง" sheetId="2" r:id="rId2"/>
    <sheet name="แผนงานบริหารทั่วไป" sheetId="3" r:id="rId3"/>
    <sheet name="รักษาความสงบ" sheetId="4" r:id="rId4"/>
    <sheet name="แผนงานการศึกษา" sheetId="5" r:id="rId5"/>
    <sheet name="แผนงานสาธารณสุข" sheetId="6" r:id="rId6"/>
    <sheet name="สังคมสงเคราะห์" sheetId="7" r:id="rId7"/>
    <sheet name="แผนงานเคหะฯ" sheetId="8" r:id="rId8"/>
    <sheet name="สร้างความเข้มแข็ง" sheetId="9" r:id="rId9"/>
    <sheet name="แผนงานการศาสนาฯ" sheetId="10" r:id="rId10"/>
    <sheet name="แผนงานอุตสาหกรรม" sheetId="11" r:id="rId11"/>
    <sheet name="การเกษตร" sheetId="12" r:id="rId12"/>
    <sheet name="Sheet1" sheetId="13" r:id="rId13"/>
    <sheet name="Sheet2" sheetId="14" r:id="rId14"/>
  </sheets>
  <externalReferences>
    <externalReference r:id="rId17"/>
    <externalReference r:id="rId18"/>
  </externalReferences>
  <definedNames>
    <definedName name="_xlnm.Print_Area" localSheetId="1">'งบกลาง'!$A$1:$Q$37</definedName>
    <definedName name="_xlnm.Print_Titles" localSheetId="11">'การเกษตร'!$5:$6</definedName>
    <definedName name="_xlnm.Print_Titles" localSheetId="1">'งบกลาง'!$5:$6</definedName>
    <definedName name="_xlnm.Print_Titles" localSheetId="0">'ประมาณการรายรับ'!$6:$7</definedName>
    <definedName name="_xlnm.Print_Titles" localSheetId="9">'แผนงานการศาสนาฯ'!$5:$6</definedName>
    <definedName name="_xlnm.Print_Titles" localSheetId="4">'แผนงานการศึกษา'!$5:$6</definedName>
    <definedName name="_xlnm.Print_Titles" localSheetId="7">'แผนงานเคหะฯ'!$5:$6</definedName>
    <definedName name="_xlnm.Print_Titles" localSheetId="2">'แผนงานบริหารทั่วไป'!$5:$6</definedName>
    <definedName name="_xlnm.Print_Titles" localSheetId="5">'แผนงานสาธารณสุข'!$5:$6</definedName>
    <definedName name="_xlnm.Print_Titles" localSheetId="10">'แผนงานอุตสาหกรรม'!$5:$6</definedName>
    <definedName name="_xlnm.Print_Titles" localSheetId="3">'รักษาความสงบ'!$5:$6</definedName>
    <definedName name="_xlnm.Print_Titles" localSheetId="8">'สร้างความเข้มแข็ง'!$5:$6</definedName>
    <definedName name="_xlnm.Print_Titles" localSheetId="6">'สังคมสงเคราะห์'!$5:$6</definedName>
  </definedNames>
  <calcPr fullCalcOnLoad="1"/>
</workbook>
</file>

<file path=xl/sharedStrings.xml><?xml version="1.0" encoding="utf-8"?>
<sst xmlns="http://schemas.openxmlformats.org/spreadsheetml/2006/main" count="1961" uniqueCount="1186">
  <si>
    <t xml:space="preserve"> - เงินอุดหนุนส่วนราชการ</t>
  </si>
  <si>
    <t>ค่าบำรุงรักษาและซ่อมแซม</t>
  </si>
  <si>
    <t>รวมค่าใช้สอย</t>
  </si>
  <si>
    <t>วัสดุไฟฟ้าและวิทยุ</t>
  </si>
  <si>
    <t>รวมค่าวัสดุ</t>
  </si>
  <si>
    <t>รวมค่าที่ดินและสิ่งก่อสร้าง</t>
  </si>
  <si>
    <t>รวมงานไฟฟ้าถนน</t>
  </si>
  <si>
    <t xml:space="preserve"> - ค่าซ่อมแซมไฟฟ้าสาธารณะในเขต ทต.บ้านเป็ด</t>
  </si>
  <si>
    <t>หน้าโรงเรียนเทศบาลบ้านเป็ด</t>
  </si>
  <si>
    <t xml:space="preserve"> - โครงการขยายเขตไฟฟ้า หมู่ที่ 1 บ้านเป็ด (สี่แยกโรงเรียนบ้านเป็ดถึง</t>
  </si>
  <si>
    <t>รวมงานกำจัดขยะมูลฝอยและสิ่งปฏิกูล</t>
  </si>
  <si>
    <t>รวมแผนงานการเคหะและชุมชน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</si>
  <si>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</si>
  <si>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</si>
  <si>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</si>
  <si>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</t>
  </si>
  <si>
    <t>เงินค่าตอบแทนสมาชิก อปท.</t>
  </si>
  <si>
    <t>รวมหมวดเงินเดือน (ฝ่ายการเมือง)</t>
  </si>
  <si>
    <t>ค่าจ้างลูกจ้างประจำ</t>
  </si>
  <si>
    <t>เงินเพิ่มต่างๆ ของลูกจ้างประจำ</t>
  </si>
  <si>
    <t>ค่าตอบแทนผู้ปฏิบัติราชการอันเป็นประโยชน์แก่ อปท.</t>
  </si>
  <si>
    <t>ค่าเบี้ยประชุม</t>
  </si>
  <si>
    <t>รายจ่ายเกี่ยวกับการรับรองและพิธีการ</t>
  </si>
  <si>
    <t>ค่าวัสดุอื่น ๆ</t>
  </si>
  <si>
    <t>ค่าบริการไปรษณีย์</t>
  </si>
  <si>
    <t>ค่าบริการสื่อสารและโทรคมนาคม</t>
  </si>
  <si>
    <t>เงินอุดหนุนส่วนราชการ</t>
  </si>
  <si>
    <t>รวมหมวดค่าครุภัณฑ์</t>
  </si>
  <si>
    <t>รวมงานบริหารงานทั่วไป</t>
  </si>
  <si>
    <t xml:space="preserve"> พนักงาน และลูกจ้าง</t>
  </si>
  <si>
    <t>กรรมการชุมชน ผู้นำชุมชน และบุคคลในชุมชน</t>
  </si>
  <si>
    <t>รายได้เบ็ดเตล็ด</t>
  </si>
  <si>
    <t xml:space="preserve">เทศบาลตำบลบ้านเป็ด </t>
  </si>
  <si>
    <t>รวมงานส่งเสริมการเกษตร</t>
  </si>
  <si>
    <t>รวมงานอนุรักษ์แหล่งน้ำและป่าไม้</t>
  </si>
  <si>
    <t>รวมแผนงานการเกษตร</t>
  </si>
  <si>
    <t>รวมงานบริหารทั่วไปเกี่ยวกับสังคมสงเคราะห์</t>
  </si>
  <si>
    <t>รวมแผนงานสังคมสงเคราะห์</t>
  </si>
  <si>
    <t>2. ครุภัณฑ์ยานพาหนะและขนส่ง</t>
  </si>
  <si>
    <t>รวมงานบริหารงานคลัง</t>
  </si>
  <si>
    <t>คิดเห็นของประชาชนต่อการบริหารงานของทต.บ้านเป็ด</t>
  </si>
  <si>
    <t>รวมงานวางแผนสถิติและวิชาการ</t>
  </si>
  <si>
    <t>2. ครุภัณฑ์โฆษณาและเผยแพร่</t>
  </si>
  <si>
    <t>3. ครุภัณฑ์คอมพิวเตอร์</t>
  </si>
  <si>
    <t>รวมงานบริหารทั่วไปเกี่ยวกับสร้างความเข้มแข็งของชุมชน</t>
  </si>
  <si>
    <t>ของกลุ่มสตรีเทศบาลตำบลบ้านเป็ด</t>
  </si>
  <si>
    <t>พอเพียง</t>
  </si>
  <si>
    <t>ชุมชน เพื่อการจัดทำแผนพัฒนาตำบล</t>
  </si>
  <si>
    <t>รวมแผนงานสร้างความเข้มแข็งของชุมชน</t>
  </si>
  <si>
    <t xml:space="preserve"> -  เงินอุดหนุนส่วนราชการ</t>
  </si>
  <si>
    <t>รวมงานบริหารทั่วไปเกี่ยวกับการรักษาความสงบภายใน</t>
  </si>
  <si>
    <t>ป้องกันบรรเทาสาธารณภัย</t>
  </si>
  <si>
    <t>รวมงานป้องกันภัยฝ่ายพลเรือนและระงับอัคคีภัย</t>
  </si>
  <si>
    <t>รวมแผนงานการรักษาความสงบภายใน</t>
  </si>
  <si>
    <t>รวมงานสวัสดิการสังคมและสังคมสงเคราะห์</t>
  </si>
  <si>
    <t xml:space="preserve"> -  อุดหนุนส่วนราชการ </t>
  </si>
  <si>
    <t>รายได้จัดเก็บเอง</t>
  </si>
  <si>
    <t>รายได้ที่รัฐบาลเก็บแล้วจัดสรรให้</t>
  </si>
  <si>
    <t>รายได้ที่รัฐบาลอุดหนุนให้</t>
  </si>
  <si>
    <t>แผนงานรักษาความสงบภายใน</t>
  </si>
  <si>
    <t xml:space="preserve"> 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</si>
  <si>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</si>
  <si>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แผนงานการศึกษา</t>
  </si>
  <si>
    <r>
      <t xml:space="preserve"> </t>
    </r>
    <r>
      <rPr>
        <b/>
        <u val="single"/>
        <sz val="14"/>
        <color indexed="8"/>
        <rFont val="TH SarabunPSK"/>
        <family val="2"/>
      </rPr>
      <t>งานบริหารงานทั่วไปเกี่ยวกับการศึกษา</t>
    </r>
  </si>
  <si>
    <r>
      <t>หมวด</t>
    </r>
    <r>
      <rPr>
        <b/>
        <sz val="16"/>
        <color indexed="8"/>
        <rFont val="TH SarabunPSK"/>
        <family val="2"/>
      </rPr>
      <t>ที่ดินและสิ่งก่อสร้าง</t>
    </r>
  </si>
  <si>
    <r>
      <t xml:space="preserve"> </t>
    </r>
    <r>
      <rPr>
        <b/>
        <u val="single"/>
        <sz val="14"/>
        <color indexed="8"/>
        <rFont val="TH SarabunPSK"/>
        <family val="2"/>
      </rPr>
      <t>งานระดับก่อนวัยเรียนและประถมศึกษา</t>
    </r>
  </si>
  <si>
    <t>งานการศึกษาไม่กำหนดระดับ</t>
  </si>
  <si>
    <t>แผนงานสาธารณสุข</t>
  </si>
  <si>
    <t>งานบริหารงานทั่วไปเกี่ยวกับสาธารณสุข</t>
  </si>
  <si>
    <t>งานศูนย์บริการสาธารณสุข</t>
  </si>
  <si>
    <t>แผนงานสังคมสงเคราะห์</t>
  </si>
  <si>
    <t>งานบริหารทั่วไปเกี่ยวกับสังคมสงเคราะห์</t>
  </si>
  <si>
    <r>
      <t xml:space="preserve"> </t>
    </r>
    <r>
      <rPr>
        <b/>
        <sz val="14"/>
        <color indexed="8"/>
        <rFont val="TH SarabunPSK"/>
        <family val="2"/>
      </rPr>
      <t>งานสวัสดิการสังคมและสังคมสงเคราะห์</t>
    </r>
  </si>
  <si>
    <t xml:space="preserve"> หมวดค่าใช้สอย</t>
  </si>
  <si>
    <t>แผนงานเคหะและชุมชน</t>
  </si>
  <si>
    <t>งานบริหารงานทั่วไปเกี่ยวกับเคหะและชุมชน</t>
  </si>
  <si>
    <t>งานไฟฟ้าถนน</t>
  </si>
  <si>
    <r>
      <t xml:space="preserve"> </t>
    </r>
    <r>
      <rPr>
        <b/>
        <u val="single"/>
        <sz val="14"/>
        <color indexed="8"/>
        <rFont val="TH SarabunPSK"/>
        <family val="2"/>
      </rPr>
      <t>งานกำจัดขยะมูลฝอยและสิ่งปฏิกูล</t>
    </r>
  </si>
  <si>
    <t>แผนงานสร้างความเข้มแข็งของชุมชน</t>
  </si>
  <si>
    <t>งานบริหารทั่วไปเกี่ยวกับสร้างความเข้มแข็งของชุมชน</t>
  </si>
  <si>
    <t>งานส่งเสริมและสนับสนุนความเข้มแข็งชุมชน</t>
  </si>
  <si>
    <t>แผนงานการศาสนา วัฒนธรรม และนันทนาการ</t>
  </si>
  <si>
    <r>
      <t xml:space="preserve"> </t>
    </r>
    <r>
      <rPr>
        <b/>
        <sz val="14"/>
        <color indexed="8"/>
        <rFont val="TH SarabunPSK"/>
        <family val="2"/>
      </rPr>
      <t>งานกีฬาและนันทนาการ</t>
    </r>
  </si>
  <si>
    <r>
      <t xml:space="preserve"> </t>
    </r>
    <r>
      <rPr>
        <b/>
        <u val="single"/>
        <sz val="14"/>
        <color indexed="8"/>
        <rFont val="TH SarabunPSK"/>
        <family val="2"/>
      </rPr>
      <t>งานศาสนาวัฒนธรรมท้องถิ่น</t>
    </r>
  </si>
  <si>
    <t>แผนงานอุตสาหกรรมและการโยธา</t>
  </si>
  <si>
    <t>งานบริหารงานทั่วไปเกี่ยวกับอุตสาหกรรมและการโยธา</t>
  </si>
  <si>
    <r>
      <t xml:space="preserve"> </t>
    </r>
    <r>
      <rPr>
        <b/>
        <u val="single"/>
        <sz val="14"/>
        <color indexed="8"/>
        <rFont val="TH SarabunPSK"/>
        <family val="2"/>
      </rPr>
      <t>งานก่อสร้างโครงสร้างพื้นฐาน</t>
    </r>
  </si>
  <si>
    <t>แผนงานการเกษตร</t>
  </si>
  <si>
    <t>งานส่งเสริมการเกษตร</t>
  </si>
  <si>
    <t>งานอนุรักษ์แหล่งน้ำและป่าไม้</t>
  </si>
  <si>
    <t>ของคนพิการในชุมชน</t>
  </si>
  <si>
    <t>ค่าชำระดอกเบี้ย</t>
  </si>
  <si>
    <t>เงินช่วยพิเศษ</t>
  </si>
  <si>
    <t>ค่าชำระหนี้เงินต้น</t>
  </si>
  <si>
    <t xml:space="preserve"> - เงินสมทบกองทุนบำเหน็จบำนาญข้าราชการส่วนท้องถิ่น</t>
  </si>
  <si>
    <t>รวมแผนงานงบกลาง</t>
  </si>
  <si>
    <t>รวมแผนงานบริหารงานทั่วไป</t>
  </si>
  <si>
    <t>ค่าวัสดุวิทยาศาสตร์หรือการแพทย์</t>
  </si>
  <si>
    <t>ค่าวัสดุเครื่องแต่งกาย</t>
  </si>
  <si>
    <t>รวมงานบริหารทั่วไปเกี่ยวกับสาธารณสุข</t>
  </si>
  <si>
    <t>1) ค่าใช้จ่ายในการเดินทางไปราชการ</t>
  </si>
  <si>
    <t>2) โครงการเฝ้าระวังคุณภาพสิ่งแวดล้อม</t>
  </si>
  <si>
    <t>2. ครุภัณฑ์การเกษตร</t>
  </si>
  <si>
    <t>4. ครุภัณฑ์งานบ้านงานครัว</t>
  </si>
  <si>
    <t>5. ครุภัณฑ์คอมพิวเตอร์</t>
  </si>
  <si>
    <t>7. ครุภัณฑ์โรงงาน</t>
  </si>
  <si>
    <t xml:space="preserve"> - เลี่อยโซ่ยนต์ จำนวน 3 เครื่อง</t>
  </si>
  <si>
    <t>8. ครุภัณฑ์โฆษณาและเผยแพร่</t>
  </si>
  <si>
    <t xml:space="preserve"> - กล้องถ่ายภาพนิ่ง ระบบดิจิตอล</t>
  </si>
  <si>
    <t>สาธารณะบึงหนองโคตร</t>
  </si>
  <si>
    <t>สาธารณสุขตำบลบ้านเป็ด</t>
  </si>
  <si>
    <t>รวมงานบริการสาธารณสุขและสาธารณสุขอื่น</t>
  </si>
  <si>
    <t>รวมแผนงานสาธารณสุข</t>
  </si>
  <si>
    <t>รวมงานศูนย์บริการสาธารณสุข</t>
  </si>
  <si>
    <t>รวมงานส่งเสริมและสนับสนุนความเข้มแข็งชุมชน</t>
  </si>
  <si>
    <t>3. ครุภัณฑ์ไฟฟ้าและวิทยุ</t>
  </si>
  <si>
    <t>4. ครุภัณฑ์โฆษณาและเผยแพร่</t>
  </si>
  <si>
    <t>5. ครุภัณฑ์งานบ้านงานครัว</t>
  </si>
  <si>
    <t>7. ครุภัณฑ์การเกษตร</t>
  </si>
  <si>
    <t>บนเทรลเลอร์ลากจุง 2 ล้อ จำนวน 1 เครื่อง</t>
  </si>
  <si>
    <t>9. ครุภัณฑ์อื่น</t>
  </si>
  <si>
    <t>10. ค่าบำรุงรักษาและปรับปรุงครุภัณฑ์</t>
  </si>
  <si>
    <t xml:space="preserve"> - ค่าบำรุงรักษาซ่อมแซมที่ดินและสิ่งก่อสร้างที่อยู่ในความรับผิดชอบ</t>
  </si>
  <si>
    <t>ของเทศบาลตำบลบ้านเป็ด</t>
  </si>
  <si>
    <t>รายงานประมาณการรายจ่าย</t>
  </si>
  <si>
    <t>อำเภอเมือง  จังหวัดขอนแก่น</t>
  </si>
  <si>
    <t>รายจ่ายจริง</t>
  </si>
  <si>
    <t>ประมาณการ</t>
  </si>
  <si>
    <t>ยอดต่าง%</t>
  </si>
  <si>
    <t>ปี 2557</t>
  </si>
  <si>
    <t>เงินเดือนพนักงาน</t>
  </si>
  <si>
    <t>เงินประจำตำแหน่ง</t>
  </si>
  <si>
    <t>ค่าตอบแทนพนักงานจ้าง</t>
  </si>
  <si>
    <t>เงินเพิ่มต่างๆ ของพนักงานจ้าง</t>
  </si>
  <si>
    <t>รวมหมวดเงินเดือน (ฝ่ายประจำ)</t>
  </si>
  <si>
    <t>รวมงบบุคลากร</t>
  </si>
  <si>
    <t>ค่าตอบแทนการปฏิบัติงานนอกเวลาราชการ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</si>
  <si>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</si>
  <si>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</si>
  <si>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</si>
  <si>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รวมหมวดค่าตอบแทน</t>
  </si>
  <si>
    <t>รายจ่ายเพื่อให้ได้มาซึ่งบริการ</t>
  </si>
  <si>
    <t>รายจ่ายเกี่ยวเนื่องกับการปฏิบัติราชการที่ไม่เข้าลักษณะรายจ่ายหมวดอื่น</t>
  </si>
  <si>
    <t>รวมหมวดค่าใช้สอย</t>
  </si>
  <si>
    <t>ค่าวัสดุสำนักงาน</t>
  </si>
  <si>
    <t>ค่าวัสดุไฟฟ้าและวิทยุ</t>
  </si>
  <si>
    <t>ค่าวัสดุงานบ้านงานครัว</t>
  </si>
  <si>
    <t>ค่าวัสดุยานพาหนะและขนส่ง</t>
  </si>
  <si>
    <t>ค่าวัสดุน้ำมันเชื้อเพลิงและหล่อลื่น</t>
  </si>
  <si>
    <t>ค่าวัสดุโฆษณาและเผยแพร่</t>
  </si>
  <si>
    <t>ค่าวัสดุคอมพิวเตอร์</t>
  </si>
  <si>
    <t>ค่าวัสดุก่อสร้าง</t>
  </si>
  <si>
    <t>ค่าวัสดุการเกษตร</t>
  </si>
  <si>
    <t>รวมหมวดค่าวัสดุ</t>
  </si>
  <si>
    <t>ค่าไฟฟ้า</t>
  </si>
  <si>
    <t>รวมหมวดค่าสาธารณูปโภค</t>
  </si>
  <si>
    <t>รวมงบดำเนินการ</t>
  </si>
  <si>
    <t>รวมหมวดครุภัณฑ์</t>
  </si>
  <si>
    <t>รวมหมวดค่าที่ดินและสิ่งก่อสร้าง</t>
  </si>
  <si>
    <t>รวมงบเงินอุดหนุน</t>
  </si>
  <si>
    <t>รวมงบลงทุน</t>
  </si>
  <si>
    <t>ค่าบำรุงรักษาและซ่อมแซมทรัพย์สิน</t>
  </si>
  <si>
    <t>รวมงานบริหารทั่วไปเกี่ยวกับเคหะและชุมชน</t>
  </si>
  <si>
    <t xml:space="preserve"> </t>
  </si>
  <si>
    <t>รายจ่ายตามข้อผูกพัน</t>
  </si>
  <si>
    <t>เงินสมทบกองทุนประกันสังคม</t>
  </si>
  <si>
    <t>สำรองจ่าย</t>
  </si>
  <si>
    <t>รวมหมวดงบกลาง</t>
  </si>
  <si>
    <t>รวมหมวดบำเหน็จ/บำนาญ</t>
  </si>
  <si>
    <t>รวมงบกลาง</t>
  </si>
  <si>
    <t>เบี้ยยังชีพผู้ป่วยโรคเอดส์</t>
  </si>
  <si>
    <t xml:space="preserve"> -</t>
  </si>
  <si>
    <t>เทศบาลตำบลบ้านเป็ด</t>
  </si>
  <si>
    <t>รวมงานบริหารงานทั่วไปเกี่ยวกับอุตสาหกรรมและการโยธา</t>
  </si>
  <si>
    <t>รวมงานก่อสร้างโครงสร้างพื้นฐาน</t>
  </si>
  <si>
    <t>ปี 2556</t>
  </si>
  <si>
    <t>1) โครงการก่อสร้างถนน คสล. หมู่ที่ 2 (บ้านพ่อคำฟอง)</t>
  </si>
  <si>
    <t xml:space="preserve">2) โครงการงานเสริมผิวจราจรทางลาดยางแอสฟัลติก หมู่ที่ 2,3 </t>
  </si>
  <si>
    <t>3) โครงการก่อสร้างถนน คสล. หมู่ที่ 4 (ซอยบ้านนายจันทร์ นามเวียง)</t>
  </si>
  <si>
    <t>4) โครงการก่อสร้างถนน คสล. หมู่ที่ 4 (ซอยบ้านนายสายัญ)</t>
  </si>
  <si>
    <t>5) โครงการก่อสร้างถนน คสล. หมู่ที่ 4 (ซอยบ้านทรงไทย)</t>
  </si>
  <si>
    <t>6) โครงการก่อสร้างวางท่อระบายน้ำ คสล. หมู่ที่ 5 บ้านหัวทุ่ง (ซอยพุทธกัลยา)</t>
  </si>
  <si>
    <t>7) โครงการก่อสร้างถนน คสล. หมู่ที่ 5 (ซอยสิงห์บัวขาว)</t>
  </si>
  <si>
    <t>8) โครงการก่อสร้างขยายถนน คสล.พร้อมวางท่อระบายน้ำและบ่อพัก หมู่ที่ 6</t>
  </si>
  <si>
    <t>(บ้านคำไฮ-กม.5)</t>
  </si>
  <si>
    <t>9) โครงการก่อสร้างวางท่อระบายน้ำ คสล. หมู่ที่ 6 (ซอยศิลาสามัคคี)</t>
  </si>
  <si>
    <t>10) โครงการก่อสร้างถนน คสล. หมู่ที่ 6 (ซอยข้างบ้านแม่ถม ประการโต)</t>
  </si>
  <si>
    <t>11) โครงการก่อสร้างถนน คสล. หมู่ที่ 6 (ซอยข้างบ้านนายจตุรงค์ โสดาสร้อย)</t>
  </si>
  <si>
    <t>12) โครงการก่อสร้างถนน คสล. หมู่ที่ 6 (ซอยข้างบ้านแม่เส็งถึงแม่ยุพิน)</t>
  </si>
  <si>
    <t>13) โครงการก่อสร้างถนน คสล. หมู่ที่ 6 (บ้านแม่บรรทมถึงบ้านพ่ออุทัย วรธิพรหมมา)</t>
  </si>
  <si>
    <t>14) โครงการก่อสร้างถนน คสล. หมู่ที่ 7 (ข้างหนองกอก)</t>
  </si>
  <si>
    <t xml:space="preserve">15) โครงการก่อสร้างถนน คสล. หมู่ที่ 7 (บ้านกอกเข้าซอย 7) </t>
  </si>
  <si>
    <t>16) โครงการก่อสร้างปรับปรุงขยายถนน คสล.พร้อมวางท่อระบายน้ำคสล.หมู่ที่ 7,19</t>
  </si>
  <si>
    <t xml:space="preserve">17) โครงการก่อสร้างถนน คสล. หมู่ที่ 8 </t>
  </si>
  <si>
    <t>18) โครงการก่อสร้างวางท่อระบายน้ำ คสล. หมู่ที่ 9 (ซอยกลางบ้าน)</t>
  </si>
  <si>
    <t>19) โครงการก่อสร้างวางท่อระบายน้ำ คสล. หมู่ที่ 9 (ซอยข้างวัดสระทอง)</t>
  </si>
  <si>
    <t>20) โครงการก่อสร้างวางท่อระบายน้ำ คสล. หมู่ที่ 10 (จากบ้านเลขที่ 83/1ถึงที่28)</t>
  </si>
  <si>
    <t>21) โครงการก่อสร้างถนน คสล. หมู่ที่ 10 (ซอยข้างร้านอาหารสินสินี)</t>
  </si>
  <si>
    <t>23) โครงการก่อสร้างถนน คสล. หมู่ที่ 12 (ซอยเข้าบ้านนายสิงห์)</t>
  </si>
  <si>
    <t>24) โครงการก่อสร้างถนน คสล. หมู่ที่ 12 (ทางไปสามแยกหนองโจด)</t>
  </si>
  <si>
    <t>25) โครงการก่อสร้างถนน คสล. หมู่ที่ 13 (ซอย 5 แยกบ้านผู้ใหญ่บ้านถึงบ้านผอ.คำพันธ์)</t>
  </si>
  <si>
    <t>26) โครงการก่อสร้างถนน คสล. หมู่ที่ 14 (ซอยบ้านพ่อวิชัย)</t>
  </si>
  <si>
    <t>27) โครงการก่อสร้างถนน คสล. หมู่ที่ 14 (ซอยบ้านแม่หนู)</t>
  </si>
  <si>
    <t>29) โครงการก่อสร้างถนน คสล. หมู่ที่ 15 (ซอยหอพัก 2 ส)</t>
  </si>
  <si>
    <t xml:space="preserve">30) โครงการก่อสร้างถนน คสล. หมู่ที่ 15 (ซอย 3/4) </t>
  </si>
  <si>
    <t>31) โครงการก่อสร้างถนน คสล. หมู่ที่ 15 (ซอยบ้านนายเสาร์)</t>
  </si>
  <si>
    <t>33) โครงการก่อสร้างถนน คสล. หมู่ที่ 15 (บ้านนายดาบตำรวจยุทธนา)</t>
  </si>
  <si>
    <t>34) โครงการก่อสร้างถนน คสล. หมู่ที่ 15 (บ้านนายดาบตำรวจนคร)</t>
  </si>
  <si>
    <t>35) โครงการก่อสร้างถนน คสล. หมู่ที่ 15 (รัตนาธานีซอย 1-หลังศาลาประชาคม)</t>
  </si>
  <si>
    <t>36) โครงการก่อสร้างถนน คสล. หมู่ที่ 16 (ซอยบ้านนายอัมพร)</t>
  </si>
  <si>
    <t>37) โครงการก่อสร้างถนน คสล. หมู่ที่ 16 (ซอยบ้านนายลำพูน)</t>
  </si>
  <si>
    <t>38) โครงการก่อสร้างวางท่อระบายน้ำ คสล. หมู่ที่ 19 (ตรงข้ามร้านขายของชำ)</t>
  </si>
  <si>
    <t>39) โครงการก่อสร้างถนน คสล. หมู่ที่ 20 (สายกลางบ้าน)</t>
  </si>
  <si>
    <t>40) โครงการก่อสร้างถนน คสล. หมู่ที่ 20 (ซอยบ้านยายแดง)</t>
  </si>
  <si>
    <t>41) โครงการก่อสร้างถนน คสล. หมู่ที่ 20 (ซอยข้างโรงเรียนสุรัสวดี)</t>
  </si>
  <si>
    <t>42) โครงการก่อสร้างถนน คสล. หมู่ที่ 21 (ซอยบ้านนายเพียร สามหาดไทย)</t>
  </si>
  <si>
    <t>43) โครงการก่อสร้างถนน คสล. หมู่ที่ 21 (ซอยบ้านผู้ใหญ่บ้าน)</t>
  </si>
  <si>
    <t>44) โครงการก่อสร้างถนน คสล. หมู่ที่ 21 (ซอยแม่บุญสาน มูลป้อม)</t>
  </si>
  <si>
    <t>45) โครงการก่อสร้างปรับปรุงขยายถนนลาดยางผิวจราจรแอสฟัลติกถนนศรีจันทร์</t>
  </si>
  <si>
    <t>จากทางเลี่ยงเมือง หมู่ที่ 21 ด้านทิศเหนือ</t>
  </si>
  <si>
    <t>46) โครงการเสริมผิวจราจรแอสฟัลติก ถนนศรีจันทร์บริเวณแยกวงเวียน หมู่ที่ 23</t>
  </si>
  <si>
    <t>47) โครงการก่อสร้างถนน คสล. หมู่ที่ 23 (เส้นถนนจิตตะมัย)</t>
  </si>
  <si>
    <t>1) โครงการเสริมผิวทางลาดยางแอสฟัลติกคอนกรีตภายในบ้านเป็ด หมู่ที่ 1,18</t>
  </si>
  <si>
    <t>4) โครงการก่อสร้าง คสล. หมู่ที่ 6 (ซอยหาชานนท์ ชุมชน 3)</t>
  </si>
  <si>
    <t>5) โครงการก่อสร้างถนน คสล. หมู่ที่ 6 (ซอยศิลาสามัคคีถึงหน้าบ้านนายเล็ก แก้วศิริ)</t>
  </si>
  <si>
    <t>6) โครงการก่อสร้างถนน คสล. หมู่ที่ 6 (ซอยโม้ชัย 2 ชุมชน 1)</t>
  </si>
  <si>
    <t>7) โครงการก่อสร้างถนน คสล. หมู่ที่ 8 (ซอย 4 บ้านดวงตะวัน)</t>
  </si>
  <si>
    <t>9) โครงการก่อสร้างถนน คสล. หมู่ที่ 9 (สายคุ้มมารวยแยกซ้าย)</t>
  </si>
  <si>
    <t>10) โครงการก่อสร้างถนน คสล. หมู่ที่ 9 (สายคุ้มมารวยแยกขวา)</t>
  </si>
  <si>
    <t>11) โครงการก่อสร้างถนน คสล. หมู่ที่ 9 (บ้านนางนงเยาว์)</t>
  </si>
  <si>
    <t>12) โครงการก่อสร้างถนน คสล. หมู่ที่ 9 ( ซอยบ้านนายคูณ)</t>
  </si>
  <si>
    <t>15) โครงการก่อสร้างถนน คสล. หมู่ที่ 12 ( ซอยคุ้มบุญ)</t>
  </si>
  <si>
    <t>บริเวณหมู่บ้านวีโอพีโฮม 9 หมู่ที่ 21-ซอยทางเข้าร้านอาหารแวดู หมู่ที่ 14</t>
  </si>
  <si>
    <t>แผนงานงบกลาง</t>
  </si>
  <si>
    <t>งานงบกลาง</t>
  </si>
  <si>
    <t>งบกลาง</t>
  </si>
  <si>
    <t>หมวดงบกลาง</t>
  </si>
  <si>
    <t>หมวดบำเหน็จ/บำนาญ</t>
  </si>
  <si>
    <t>แผนงานบริหารทั่วไป</t>
  </si>
  <si>
    <t>งานบริหารงานทั่วไป</t>
  </si>
  <si>
    <t>งบบุคลากร</t>
  </si>
  <si>
    <t>หมวดเงินเดือน (ฝ่ายการเมือง)</t>
  </si>
  <si>
    <t>หมวดเงินเดือน (ฝ่ายประจำ)</t>
  </si>
  <si>
    <t>งบดำเนินการ (หมวดค่าตอบแทน ใช้สอยและวัสดุ)</t>
  </si>
  <si>
    <t>หมวดค่าตอบแทน</t>
  </si>
  <si>
    <t>หมวดค่าใช้สอย</t>
  </si>
  <si>
    <t>หมวดค่าวัสดุ</t>
  </si>
  <si>
    <t>หมวดค่าสาธารณูปโภค</t>
  </si>
  <si>
    <t>งบลงทุน</t>
  </si>
  <si>
    <t>หมวดค่าครุภัณฑ์</t>
  </si>
  <si>
    <t>หมวดค่าที่ดินและสิ่งก่อสร้าง</t>
  </si>
  <si>
    <t>งบเงินอุดหนุน</t>
  </si>
  <si>
    <t>หมวดเงินอุดหนุน</t>
  </si>
  <si>
    <t xml:space="preserve"> แผนงานบริหารทั่วไป</t>
  </si>
  <si>
    <t>งานวางแผนสถิติและวิชาการ</t>
  </si>
  <si>
    <t>งานบริหารงานคลัง</t>
  </si>
  <si>
    <t>17) โครงการก่อสร้างถนน คสล. หมู่ที่ 15 (ซอยบ้านผู้ช่วยธงศิลป์)</t>
  </si>
  <si>
    <t>18) โครงการก่อสร้างถนน คสล. หมู่ที่ 15 (ซอยบ้านนายอุทัย)</t>
  </si>
  <si>
    <t>19) โครงการก่อสร้างถนน คสล. หมู่ที่ 16 (ถนนย่อยซอยรัตนาคาร์แคร์)</t>
  </si>
  <si>
    <t>20) โครงการก่อสร้างถนน คสล. หมู่ที่ 16 (ทิศเหนือซอยบ้านนายอัมพร)</t>
  </si>
  <si>
    <t>21) โครงการเสริมผิวทางลาดยางแอสฟัลติก หมู่ที่ 19 (ซอยมีสุข)</t>
  </si>
  <si>
    <t>22) โครงการก่อสร้างถนน คสล. หมู่ที่ 21 (ซอยโชคชัย 2)</t>
  </si>
  <si>
    <t>24) โครงการก่อสร้างถนน คสล. หมู่ที่ 23 (ซอยประชารักษ์ 3)</t>
  </si>
  <si>
    <t>25) โครงการก่อสร้างถนน คสล. หมู่ที่ 23 (ซอยจิตตะมัย 6)</t>
  </si>
  <si>
    <t>โชคอนันต์ด้านทิศตะวันตก)</t>
  </si>
  <si>
    <t>2) โครงการก่อสร้างถนน คสล. หมู่ที่ 3 (ข้างบ้านนายเหรียญทอง กำบุญมา</t>
  </si>
  <si>
    <t>ถึงบ้านนายชัย แพงปัสสา)</t>
  </si>
  <si>
    <t>3) โครงการก่อสร้างวางท่อระบายน้ำพร้อมบ่อพัก หมู่ที่ 6 (ถนนเชื่อมต่อ</t>
  </si>
  <si>
    <t>โรงงานขนมเสรีถนนศรีจันทร์)</t>
  </si>
  <si>
    <t>8) โครงการเสริมผิวทางลาดยางแอสฟัลติกซอยทุ่งทอง หมู่ที่ 9 (ซอยทุ่งทอง)</t>
  </si>
  <si>
    <t>13) โครงการก่อสร้างถนน คสล. พร้อมวางท่อระบายน้ำ หมู่ที่ 10 (ซอยข้าง</t>
  </si>
  <si>
    <t>บ้านนายบุตรดี ดวงน้อยถึงบ้านนายคำภู)</t>
  </si>
  <si>
    <t>14) โครงการก่อสร้างถนน คสล.พร้อมวางท่อระบายน้ำ หมู่ที่ 10 (ซอยบ้าน</t>
  </si>
  <si>
    <t xml:space="preserve">เลขที่ 80-95/1) </t>
  </si>
  <si>
    <t>16) โครงการก่อสร้างปรับปรุงขยายถนน คสล.พร้อมวางท่อระบายน้ำถ.ศรีจันทร์</t>
  </si>
  <si>
    <t>23) โครงการเสริมผิวทางลาดยางแอสฟัลติกคอนกรีตถนนศรีจันทร์ บริเวณ</t>
  </si>
  <si>
    <t xml:space="preserve">วงเวียน-สุดเขตทต.บ้านเป็ด หมู่ที่ 23 </t>
  </si>
  <si>
    <t xml:space="preserve">32) โครงการงานเสริมผิวจราจรลาดยางเสริมผิวจราจรแอสฟัลติก </t>
  </si>
  <si>
    <t>(ถนนเหล่านาดีหมู่ที่ 15-หมู่ที่ 12)</t>
  </si>
  <si>
    <t>เงินเพิ่มต่างๆ ของพนักงาน</t>
  </si>
  <si>
    <t>ค่าวัสดุอื่นๆ</t>
  </si>
  <si>
    <t>ค่าน้ำประปา ค่าน้ำบาดาล</t>
  </si>
  <si>
    <t>ค่าบริการโทรศัพท์</t>
  </si>
  <si>
    <t>1. ครุภัณฑ์สำนักงาน</t>
  </si>
  <si>
    <t>รายงานประมาณการรายรับ</t>
  </si>
  <si>
    <t>อำเภอเมืองขอนแก่น จังหวัดขอนแก่น</t>
  </si>
  <si>
    <t>ประเภท</t>
  </si>
  <si>
    <t>ยอดต่าง(%)</t>
  </si>
  <si>
    <t xml:space="preserve">ภาษีโรงเรือนและที่ดิน </t>
  </si>
  <si>
    <t>ภาษีบำรุงท้องที่</t>
  </si>
  <si>
    <t>ภาษีป้าย</t>
  </si>
  <si>
    <t>อากรฆ่าสัตว์</t>
  </si>
  <si>
    <t>รวมหมวดภาษีอากร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</si>
  <si>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</si>
  <si>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</si>
  <si>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ค่าธรรมเนียมเก็บขยะมูลฝอย</t>
  </si>
  <si>
    <t>ค่าปรับผู้กระทำความผิดกฎหมายจราจรทางบก</t>
  </si>
  <si>
    <t>ค่าปรับการผิดสัญญา</t>
  </si>
  <si>
    <t>ค่าใบอนุญาตประกอบกิจการที่เป็นอันตรายฯ</t>
  </si>
  <si>
    <t>ค่าใบอนุญาตจัดตั้งสถานที่จำหน่ายสะสมอาหาร</t>
  </si>
  <si>
    <t>ค่าใบอนุญาตเกี่ยวกับการควบคุมอาคาร</t>
  </si>
  <si>
    <t>ค่าธรรมเนียมทะเบียนราษฎร</t>
  </si>
  <si>
    <t>ค่าธรรมเนียมจดทะเบียนพาณิชย์</t>
  </si>
  <si>
    <t>ค่าใบอนุญาตจำหน่ายสินค้าในที่หรือทางสาธารณะ</t>
  </si>
  <si>
    <t>ค่าใบอนุญาตเกี่ยวกับการโฆษณาฯ</t>
  </si>
  <si>
    <t>ค่าใบอนุญาตอื่นๆ</t>
  </si>
  <si>
    <t>รวมหมวดค่าธรมมเนียม ค่าปรับและใบอนุญาต</t>
  </si>
  <si>
    <t>ดอกเบี้ย</t>
  </si>
  <si>
    <t>ดอกเบี้ย (ก.ส.ท.)</t>
  </si>
  <si>
    <t>ค่าเช่าหรือบริการสถานที่</t>
  </si>
  <si>
    <t>รวมหมวดรายได้จากทรัพย์สิน</t>
  </si>
  <si>
    <t>ค่าขายแบบแปลน</t>
  </si>
  <si>
    <t>รายได้เบ็ดเตล็ด (ค่าสมัครสอบ)</t>
  </si>
  <si>
    <t>เงินที่มีผู้อุทิศให้</t>
  </si>
  <si>
    <t>รวมหมวดรายได้เบ็ดเตล็ด</t>
  </si>
  <si>
    <t>ภาษีมูลค่าเพิ่มตาม พ.ร.บ.กำหนดแผนฯ</t>
  </si>
  <si>
    <t>ภาษีธุรกิจเฉพาะ</t>
  </si>
  <si>
    <t>ภาษีสุรา</t>
  </si>
  <si>
    <t>ภาษีสรรพสามิต</t>
  </si>
  <si>
    <t>ค่าภาคหลวง</t>
  </si>
  <si>
    <t>ค่าภาคหลวงแร่</t>
  </si>
  <si>
    <t>ค่าภาคหลวงปิโตเลียม</t>
  </si>
  <si>
    <t>ค่าธรรมเนียมจดทะเบียนสิทธิและนิติกรรมที่ดิน</t>
  </si>
  <si>
    <t>รวมหมวดภาษีจัดสรร</t>
  </si>
  <si>
    <t>เงินอุดหนุนทั่วไปดำเนินการตามอำนาจหน้าที่ฯ</t>
  </si>
  <si>
    <t>รวมทุกหมวด</t>
  </si>
  <si>
    <t xml:space="preserve">ก. หมวดภาษีอากร </t>
  </si>
  <si>
    <t>ข. หมวดค่าธรรมมเนียม ค่าปรับและใบอนุญาต</t>
  </si>
  <si>
    <t>จ. หมวดภาษีจัดสรร</t>
  </si>
  <si>
    <t>ฉ. หมวดเงินอุดหนุน</t>
  </si>
  <si>
    <t>ง. หมวดรายได้เบ็ดเตล็ด</t>
  </si>
  <si>
    <t>ค. หมวดรายได้จากทรัพย์สิน</t>
  </si>
  <si>
    <t>2. ครุภัณฑ์ไฟฟ้าและวิทยุ</t>
  </si>
  <si>
    <t>3. ครุภัณฑ์วิทยาศาสตร์หรือการแพทย์</t>
  </si>
  <si>
    <t>4. ครุภัณฑ์คอมพิวเตอร์</t>
  </si>
  <si>
    <t>5. ครุภัณฑ์โฆษณาและเผยแพร่</t>
  </si>
  <si>
    <t>6. ครุภัณฑ์ยานพาหนะและขนส่ง</t>
  </si>
  <si>
    <t>โรงเรียนในสังกัด ทต.บ้านเป็ด</t>
  </si>
  <si>
    <t xml:space="preserve"> 3. ค่าบำรุงรักษาและปรับปรุงที่ดินและสิ่งก่อสร้าง</t>
  </si>
  <si>
    <t>รวมหมวดที่ดินและสิ่งก่อสร้าง</t>
  </si>
  <si>
    <t>รวมงานบริหารการศึกษา</t>
  </si>
  <si>
    <t>รายจ่ายเกี่ยวเนื่องกับการปฏิบัติราชการที่ไม่เข้าลักษณะรายจ่ายหมวดอื่นๆ</t>
  </si>
  <si>
    <t>จำนวน 1 คัน</t>
  </si>
  <si>
    <t>ค่าอาหารเสริม (นม)</t>
  </si>
  <si>
    <t>วัสดุเครื่องแต่งกาย</t>
  </si>
  <si>
    <t>วัสดุการศึกษา</t>
  </si>
  <si>
    <t>รวมงานระดับก่อนวัยเรียนและประถมศึกษา</t>
  </si>
  <si>
    <t>ปี 2556-2557</t>
  </si>
  <si>
    <t>รวมหมวดเงินอุดหนุน</t>
  </si>
  <si>
    <t>อุดหนุนส่วนราชการ (อาหารกลางวันโรงเรียน)</t>
  </si>
  <si>
    <t>.</t>
  </si>
  <si>
    <t>รวมงานศึกษาไม่กำหนดระดับ</t>
  </si>
  <si>
    <t>รวมแผนงานการศึกษา</t>
  </si>
  <si>
    <t>อำเภอเมืองขอนแก่น  จังหวัดขอนแก่น</t>
  </si>
  <si>
    <t>รวมแผนงานอุตสาหกรรมและการโยธา</t>
  </si>
  <si>
    <t>รวมงานกีฬาและนันทนาการ</t>
  </si>
  <si>
    <t>รวมงานศาสนาและวัฒนธรรมท้องถิ่น</t>
  </si>
  <si>
    <t>รวมแผนงานการศาสนาวัฒนธรรมและนันทนาการ</t>
  </si>
  <si>
    <t>ค่าตอบแทนผู้ปฏิบัติราชการอันเป็นประโยชน์แก่องค์กรปกครองส่วนท้องถิ่น</t>
  </si>
  <si>
    <t xml:space="preserve"> - ค่าใช้จ่ายในการเดินทางไปราชการ</t>
  </si>
  <si>
    <t>รวมทุกแผนงาน</t>
  </si>
  <si>
    <t>3. ครุภัณฑ์โฆษณาและเผยแพร่</t>
  </si>
  <si>
    <t>6. ครุภัณฑ์คอมพิวเตอร์</t>
  </si>
  <si>
    <t xml:space="preserve"> - รถบรรทุก (ดีเซล) ขนาด 1 ตัน ขับเคลื่อน 2 ล้อ จำนวน 1 คัน</t>
  </si>
  <si>
    <t>8. ครุภัณฑ์โรงงาน</t>
  </si>
  <si>
    <t>ปี 2558</t>
  </si>
  <si>
    <t>22) โครงการก่อสร้างถนน คสล. หมู่ที่ 11 (รอบหนองหม่น)</t>
  </si>
  <si>
    <t>28) โครงการก่อสร้างถนน คสล. หมู่ที่ 14 (ซอยบ้านนายณรงค์ นามกุล  ข้าง</t>
  </si>
  <si>
    <t>48) โครงการก่อสร้างถนน คสล. พร้อมวางท่อระบายน้ำบ้านกังวาน ม.19</t>
  </si>
  <si>
    <t>49) โครงการก่อสร้างถนนพร้อมวางท่อระบายน้ำ คสล.ม.16 (ซอยรัตนาคาร์แคร์)</t>
  </si>
  <si>
    <t>50) โครงการก่อสร้างปรับปรุงขยายถนน คสล.ม.7 , 19</t>
  </si>
  <si>
    <t>52) โครงการก่อสร้างถนน คสล.ม.14 (ซอยแวดู)</t>
  </si>
  <si>
    <t>53) โครงการวางท่อระบายน้ำพร้อมขยายผิวจราจร คสล. ถนนสีหราชเดโชชัยฯ</t>
  </si>
  <si>
    <t>ค่าธรรมเนียมปิด โปรย ติดตั้งแผ่นประกาศฯ</t>
  </si>
  <si>
    <t>ค่าวัสดุสำรวจ</t>
  </si>
  <si>
    <t>ติดตั้ง จำนวน 1 ชุด</t>
  </si>
  <si>
    <t>2 เครื่อง</t>
  </si>
  <si>
    <t xml:space="preserve"> - โครงการก่อสร้างห้องน้ำชาย 1 หลัง ห้องน้ำหญิง 1 หลัง พร้อม</t>
  </si>
  <si>
    <t>ห้องน้ำผู้พิการและลานคอนกรีตระบบระบายน้ำ พร้อมปรับปรุงรั้ว</t>
  </si>
  <si>
    <t>ด้านหลังบริเวณใกล้เคียงหอประชุมอเนกประสงค์</t>
  </si>
  <si>
    <t>1) ประเภทค่าครุภัณฑ์ยานพาหนะและขนส่ง</t>
  </si>
  <si>
    <t xml:space="preserve"> - รถบรรทุก (ดีเซล) ขนาด 6 ต้น 6 ล้อ แบบบรรทุกน้ำอเนกประสงค์</t>
  </si>
  <si>
    <t xml:space="preserve"> - เรือกู้ชีพ จำนวน 1 ลำ</t>
  </si>
  <si>
    <t xml:space="preserve"> - รถจักรยานยนต์ ขนาดไม่ต่ำกว่า 200 ซีซี จำนวน 3 คัน</t>
  </si>
  <si>
    <t>แผนงานเทศกิจ</t>
  </si>
  <si>
    <t>งบดำเนินการ</t>
  </si>
  <si>
    <t>รวมงานเทศกิจ</t>
  </si>
  <si>
    <t>1) โครงการก่อสร้างวางท่อระบายน้ำพร้อมบ่อพักและรางวี หมู่ที่ 1 (เส้นไป</t>
  </si>
  <si>
    <t>วัดป่าเทพเจริญธรรม)</t>
  </si>
  <si>
    <t xml:space="preserve">2) โครงการปรับปรุงพื้นที่เพื่อใช้เป็นลานจอดรถทต.บ้านเป็ด หมู่ที่ 2 </t>
  </si>
  <si>
    <t>5) โครงการก่อสร้างถนน คสล. หมู่ที่ 5 (ซอยตาเคนอุทิศอยู่ในชุมชน3)</t>
  </si>
  <si>
    <t>8) โครงการก่อสร้างถนน คสล. หมู่ที่ 6 (ถนนสตรีแม่บ้าน)</t>
  </si>
  <si>
    <t>11) โครงการก่อสร้างถนน คสล. หมู่ที่ 8 (ซอยบ้านนายนิรันดร์ บุญจวง)</t>
  </si>
  <si>
    <t>12) โครงการก่อสร้างถนน คสล. หมู่ที่ 8 (ซอย 6 ดวงตะวัน 3)</t>
  </si>
  <si>
    <t>13) โครงการวางท่อระบายน้ำพร้อมรางวี หมู่ที่ 9 (บ้านนางรำไพร้านค้า)</t>
  </si>
  <si>
    <t>15) โครงการก่อสร้างวางท่อระบายน้ำ คสล. หมู่ที่ 11,20,22 ถนนค่าย</t>
  </si>
  <si>
    <t>สีหราชเดโชไชย-ถนนมะลิวัลย์ (ถนนสีหราชเดโชไชยช่วง1)</t>
  </si>
  <si>
    <t>17) โครงการก่อสร้างถนน คสล. หมู่ที่ 12 (ซอยร้อยตำรวจตรี ชาติชาย)</t>
  </si>
  <si>
    <t>18) โครงการก่อสร้างถนน คสล. หมู่ที่ 13 (บ้านนายวีระชัย-บ้านนางปุ๋ย หมื่นทุ่ม)</t>
  </si>
  <si>
    <t>20) โครงการก่อสร้างถนน คสล.พร้อมวางท่อระบายน้ำและบ่อพัก หมู่ที่ 14</t>
  </si>
  <si>
    <t>(ชุมชนทุ่งนครพัฒนา 2 ซอยรวมญาติอุทิศ)</t>
  </si>
  <si>
    <t>21) โครงการก่อสร้างถนน คสล. หมู่ที่ 15 (ซอยบ้านนางผล พลซักซ้าย)</t>
  </si>
  <si>
    <t>23) โครงการก่อสร้างถนน คสล. หมู่ที่ 19 (ซอยหน้าบ้านนายสม)</t>
  </si>
  <si>
    <t>24) โครงการก่อสร้างถนน คสล. หมู่ที่ 20 (ข้างอู่มิตรหลวง)</t>
  </si>
  <si>
    <t>25) โครงการก่อสร้างถนน คสล. หมู่ที่ 21 (ทางเข้าวัดด้านทิศเหนือ)</t>
  </si>
  <si>
    <t>2. ครุภัณฑ์งานบ้านงานครัว</t>
  </si>
  <si>
    <t>1. ประเภทเงินอุดหนุนกิจการที่เป็นประโยชน์</t>
  </si>
  <si>
    <t>2. เงินอุดหนุนส่วนราชการ</t>
  </si>
  <si>
    <t>รายจ่ายเพื่อซ่อมบำรุงรักษาทรัพย์สิน</t>
  </si>
  <si>
    <t>รายจ่ายเพื่อได้มาซึ่งบริการ</t>
  </si>
  <si>
    <t xml:space="preserve"> - เงินช่วยเหลือค่าครองชีพผู้รับบำนาญ (ช.ค.บ.)</t>
  </si>
  <si>
    <r>
      <t xml:space="preserve"> </t>
    </r>
    <r>
      <rPr>
        <b/>
        <u val="single"/>
        <sz val="14"/>
        <color indexed="8"/>
        <rFont val="TH SarabunPSK"/>
        <family val="2"/>
      </rPr>
      <t>งานวิชาการวางแผนและส่งเสริมการท่องเที่ยว</t>
    </r>
  </si>
  <si>
    <t>1. ประเภทค่าก่อสร้างสิ่งสาธารณูปโภค</t>
  </si>
  <si>
    <t>รวมงานวิชาการวางแผนและส่งเสริมการท่องเที่ยว</t>
  </si>
  <si>
    <t>3. ครุภัณฑ์งานบ้านงานครัว</t>
  </si>
  <si>
    <t>1. ค่าครุภัณฑ์สำนักงาน</t>
  </si>
  <si>
    <t>ฟันโปงพร้อมรั้ว</t>
  </si>
  <si>
    <t>3. ประเภทค่าบำรุงรักษาและปรับปรุงที่ดินฯ</t>
  </si>
  <si>
    <t>พัฒนาถึงปากซอยนางรมณี)</t>
  </si>
  <si>
    <t>3) โครงการวางท่อระบายน้ำพร้อมบ่อพักและรางวี หมู่ที่ 3 (หนองเป็ด</t>
  </si>
  <si>
    <t xml:space="preserve"> (หน้าบ้านนายประสาทถึงบ้านนายคาน เงินดี)</t>
  </si>
  <si>
    <t>4) โครงการก่อสร้างรางระบายน้ำคสล.พร้อมบ่อพักและรางวีหมู่ที่ 4</t>
  </si>
  <si>
    <t>หมู่ที่ 5 (ซอยทรัพย์สินอยู่ในชุมชน4)</t>
  </si>
  <si>
    <t>7) โครงการก่อสร้างวางท่อระบายน้ำคสล. พร้อมบ่อพักและรางวี</t>
  </si>
  <si>
    <t>14) โครงการก่อสร้าวางท่อระบายน้ำคสล.พร้อมรางวี หมู่ที่ 10</t>
  </si>
  <si>
    <t xml:space="preserve"> (ถนนแบ่งเขตระหว่างหมู่ที่ 6 กับหมู่ที่ 10 แยกหน้าศาลากลางบ้านถึงถนนศรีจันทร์)</t>
  </si>
  <si>
    <t xml:space="preserve">26) โครงการก่อสร้างวางท่อระบายน้ำคสล.พร้อมบ่อพัก หมู่ที่ 4 </t>
  </si>
  <si>
    <t>(หน้าวัดกองศรีถึงถนเลี่ยงเมือง)</t>
  </si>
  <si>
    <t xml:space="preserve">28) โครงการก่อสร้างถนนแอสฟัลติกคอนกรีต หมู่ที่ 11,22 </t>
  </si>
  <si>
    <t>ถนนค่ายสีหราชเดโซไชย-ถนนมะลิวัลย์ (ถ.สีหราชเดโชไชย ช่วง1)</t>
  </si>
  <si>
    <t xml:space="preserve"> 1. อาคารต่างๆ</t>
  </si>
  <si>
    <t>ปี 2559</t>
  </si>
  <si>
    <t xml:space="preserve"> - เงินอุดหนุนสำหรับสนับสนุนการพัฒนาสาธารณสุขมูลฐาน</t>
  </si>
  <si>
    <t xml:space="preserve"> - รถบรรทุกดีเซล</t>
  </si>
  <si>
    <t>ครุภัณฑ์ยานพาหนะและขนส่ง</t>
  </si>
  <si>
    <t xml:space="preserve"> -  รถแทรกเตอร์ฟาร์ม</t>
  </si>
  <si>
    <t xml:space="preserve"> - โครงการจัดซื้อที่ดิน</t>
  </si>
  <si>
    <t xml:space="preserve"> -โครงการเสริมผิวลาดยาง ม.16</t>
  </si>
  <si>
    <t>ภาษีและค่าธรรมเนียมรถยนต์และล้อเลื่อน</t>
  </si>
  <si>
    <t>DI II VC จำนวน 1 เครื่อง</t>
  </si>
  <si>
    <t>2) ประเภทครุภัณฑ์ไฟฟ้าและวิทยุ</t>
  </si>
  <si>
    <t xml:space="preserve"> - ค่าจัดซื้อกล้องวงจรปิด พร้อมติดตั้ง</t>
  </si>
  <si>
    <t xml:space="preserve"> - เครื่องรับ-ส่งวิทยุชนิดติดรถยนต์ กำลังส่ง 25 วัตต์ จำนวน 1 เครื่อง</t>
  </si>
  <si>
    <t xml:space="preserve"> - สายส่งน้ำดับเพลิง 1.5 นิ้ว พร้อมข้อต่อทองเหลือง 2.5 นิ้ว </t>
  </si>
  <si>
    <t>ยาว 30 ม. จำนวน 2 เส้น</t>
  </si>
  <si>
    <t xml:space="preserve"> - สายส่งน้ำดับเพลิง 2.5 นิ้ว พร้อมข้อต่อทองเหลือง 2.5 นิ้ว </t>
  </si>
  <si>
    <t xml:space="preserve"> - ชุดดับเพลิงภายในอาคาร จำนวน 2 ชุด</t>
  </si>
  <si>
    <t>4) ประเภทครุภัณฑ์อื่นๆ</t>
  </si>
  <si>
    <t xml:space="preserve"> - โคมไฟกระพริบพลังงานแสงอาทิตย์พร้อมฐานเสา จำนวน 10 ตัว</t>
  </si>
  <si>
    <t xml:space="preserve"> - กระจกโค้งจราจร (อะคริลิก) จำนวน 10 อัน</t>
  </si>
  <si>
    <t>บ้านเป็ด</t>
  </si>
  <si>
    <t>เด็กเล็กบ้านเป็ด</t>
  </si>
  <si>
    <t>เด็กเล็กบ้านโคกฟันโปง</t>
  </si>
  <si>
    <t>5. ครุภัณฑ์อื่นๆ</t>
  </si>
  <si>
    <t>นันทนาการ</t>
  </si>
  <si>
    <t>ส่งเสริมสุขภาพที่บ้าน</t>
  </si>
  <si>
    <t>รณรงค์ป้องกันโรคเอดส์ในชุมชน</t>
  </si>
  <si>
    <t>4. ครุภัณฑ์ไฟฟ้าและวิทยุ</t>
  </si>
  <si>
    <t xml:space="preserve"> - อุดหนุนศูนย์ปฏิบัติการ (ศอ.ปส.จ.ขก.)</t>
  </si>
  <si>
    <t xml:space="preserve"> - อุดหนุนศูนย์ปฏิบัติการ (ศป.ปส.อ.เมืองขก.)</t>
  </si>
  <si>
    <t>16) โครงการก่อสร้างถนน คสล. หมู่ที่ 11 (ถนนสีหราชเดโชไชย-แก่นนครคอนกรีต)</t>
  </si>
  <si>
    <t>19) โครงการก่อสร้างถนน คสล. หมู่ที่ 14 (ซอยบ้านนายสุขีซอยหลังบ้านพักสถาบัน ซอย 4)</t>
  </si>
  <si>
    <t>22) โครงการก่อสร้างวางท่อระบายน้ำพร้อมบ่อพักและรางวี หมู่ที่ 18</t>
  </si>
  <si>
    <t>(จากบ้านนายทองทิพย์ถึงบ่อบำบัดน้ำเสีย)</t>
  </si>
  <si>
    <t>10) โครงการก่อสร้างถนน คสล.หมู่ที่ 8 (ซอยเข้าหมู่บ้านถุงเพ็ชรถึงบ้านนายถาวร)</t>
  </si>
  <si>
    <t>9) โครงการก่อสร้างวางท่อระบายน้ำพร้อมบ่อพัก หมู่ที่ 7 (ซอยหน้าวัดศรีอาราม)</t>
  </si>
  <si>
    <t>6) โครงการก่อสร้างวางท่อระบายน้ำพร้อมบ่อพักและรางวี หมู่ที่ 5 (ซอยตันอุทิศในชุมชน)</t>
  </si>
  <si>
    <t>26) โครงการก่อสร้างถนน คสล. หมู่ที่ 23 (ซอยหอพักสีส้มหลังร.ร.บ้านคำไฮ ถ.ศรีจันทร์)</t>
  </si>
  <si>
    <t>(ซอยเฮียตรงฝั่งตรงข้ามกับหมู่บ้านบุศรินทร์)</t>
  </si>
  <si>
    <t xml:space="preserve">27) โครงการก่อสร้างวางท่อระบายน้ำพร้อมบ่อพักและรางวี หมู่ที่ 23 </t>
  </si>
  <si>
    <t xml:space="preserve">               </t>
  </si>
  <si>
    <t>(ถนนหลังศูนย์บริการสาธารณสุขบ้านหัวทุ่ง)</t>
  </si>
  <si>
    <t>(ซอยบ้านนายชูชาติ ถึง บ้านนางบุญธรรม)</t>
  </si>
  <si>
    <t>(ซอยข้างหอพักซอย1ลงไปทุ่งนาข้างมารวย)</t>
  </si>
  <si>
    <t>(บ้านเลขที่57/1 จากบ้านนายเลิศ นามพิลา ถึงบ้านเลขที่ 101/2 บ้านนางสังวาล เพียหอชัย)</t>
  </si>
  <si>
    <t>(บ้านเลขที่ 86/1 จากบ้านนายพุทธัง นาถม ถึงบ้านเลขที่ 112/1 บ้านน.ส.เพ็ญศิริ นามโสม)</t>
  </si>
  <si>
    <t>(ซอยมีสุข ข้างหอพักพิศมัย)</t>
  </si>
  <si>
    <t>(บ้านโคกฟันโปงถนนทุ่งเจริญ)</t>
  </si>
  <si>
    <t>1.ค่าก่อสร้างสิ่งสาธารณูปโภค</t>
  </si>
  <si>
    <t xml:space="preserve">                                     </t>
  </si>
  <si>
    <t>บ้านโคกฟันโปง</t>
  </si>
  <si>
    <t>3. ประเภทค่าก่อสร้างสิ่งสาธารณูปโภค</t>
  </si>
  <si>
    <t>4. ประเภทอาคารต่างๆ</t>
  </si>
  <si>
    <t xml:space="preserve"> 2.  ค่าต่อเติมหรือดัดแปลงอาคารบ้านพัก</t>
  </si>
  <si>
    <t>1. ค่าติดตั้งระบบไฟฟ้าและอุปกรณ์</t>
  </si>
  <si>
    <t xml:space="preserve">2. ค่าติดตั้งระบบประปาและอุปกรณ์ </t>
  </si>
  <si>
    <t>4. ครุภัณฑ์ยานพาหนะและขนส่ง</t>
  </si>
  <si>
    <t>6. ครุภัณฑ์อื่น</t>
  </si>
  <si>
    <t>7. ค่าบำรุงรักษาและปรับปรุงครุภัณฑ์</t>
  </si>
  <si>
    <t>5. ครุภัณฑ์บำรุงรักษาและปรับปรุงครุภัณฑ์</t>
  </si>
  <si>
    <t>1. หมวดค่าครุภัณฑ์สำนักงาน</t>
  </si>
  <si>
    <t xml:space="preserve"> บ้านแก่นทอง (ถนนสีหราชเดโชชัย ฝั่งทิศตะวันตกช่วง2)</t>
  </si>
  <si>
    <t>ปี 2560</t>
  </si>
  <si>
    <t xml:space="preserve"> เครื่องวัดปริมาณแอลกอฮอลล์</t>
  </si>
  <si>
    <t>หมวดรายจ่ายอื่น</t>
  </si>
  <si>
    <t>รายจ่ายอื่น</t>
  </si>
  <si>
    <t xml:space="preserve"> เครื่องสแกนลายนิ้วมือ</t>
  </si>
  <si>
    <t xml:space="preserve"> เครื่องปรับอากาศขนาด 13,000 บีทียู มีระบบฟอกอากาศ</t>
  </si>
  <si>
    <t xml:space="preserve">ไม่ต่ำกว่า 2,400 ซีซี </t>
  </si>
  <si>
    <t xml:space="preserve"> จำนวน 1 ชุด</t>
  </si>
  <si>
    <t>5. ครุภัณฑ์ยานพาหนะขนส่ง</t>
  </si>
  <si>
    <t>6. ค่าบำรุงรักษาและปรับปรุงครุภัณฑ์</t>
  </si>
  <si>
    <t xml:space="preserve"> - รถยนต์ดับเพลิง ชนิด 6 ล้อ ขนาดบรรจุไม่น้อยกว่า 6,000 ลิตร</t>
  </si>
  <si>
    <t xml:space="preserve"> - วิทยุสื่อสารชนิดมือถือ กำลังส่ง 5 วัตต์ จำนวน 5 เครื่อง</t>
  </si>
  <si>
    <t>3) ประเภทครุภัณฑ์เครื่องดับเพลิง</t>
  </si>
  <si>
    <t xml:space="preserve"> - หัวฉีดดับเพลิง Frog จำนวน 2 อัน</t>
  </si>
  <si>
    <t xml:space="preserve"> - เครื่องพ่นน้ำแบบฝอย จำนวน 5 เครื่อง</t>
  </si>
  <si>
    <t xml:space="preserve"> - ชุดดับเพลิงภายในอาคาร จำนวน 3 ชุด</t>
  </si>
  <si>
    <t>เบี้ยยังชีพคนชรา</t>
  </si>
  <si>
    <t>เบี้ยยังชีพคนพิการ</t>
  </si>
  <si>
    <t>ค่าธรรมเนียมเก็บขนอุจจาระและขนสิ่งปฏิกูล</t>
  </si>
  <si>
    <t>เงินอุดหนุนทั่วไปเพื่อพัฒนาประเทศ (เงินเหลือจ่าย)</t>
  </si>
  <si>
    <t>งานบริการสาธารณสุขและงานสาธารณสุขอื่นๆ</t>
  </si>
  <si>
    <t>คนพิการหรือทุพพลภาพและผู้ด้อยโอกาส</t>
  </si>
  <si>
    <t>ขนาด 24,000 บีทียู จำนวน 5 เครื่อง</t>
  </si>
  <si>
    <t>ปรัชญาเศรษฐกิจพอเพียง</t>
  </si>
  <si>
    <t>1. อาคารต่างๆ</t>
  </si>
  <si>
    <t>2. ค่าก่อสร้างสิ่งสาธารณูปการ</t>
  </si>
  <si>
    <t>ตำบลบ้านเป็ด</t>
  </si>
  <si>
    <t>3. ค่าบำรุงรักษาหรือซ่อมแซมที่ดินและสิ่งก่อสร้าง</t>
  </si>
  <si>
    <t xml:space="preserve">1) โครงการก่อสร้างวางท่อระบายน้ำพร้อมบ่อพักและรางวี </t>
  </si>
  <si>
    <t xml:space="preserve">หมู่ที่ 1 บ้านเป็ด (จากบ้านเลขที่ 119 ถึงตลาดเย็นบ้านเป็ด) </t>
  </si>
  <si>
    <t>2) โครงการก่อสร้างวางท่อระบายน้ำพร้อมบ่อพักและรางวี หมู่ที่ 1 บ้านเป็ด</t>
  </si>
  <si>
    <t xml:space="preserve"> (จากบ้านนางแปนเพียจันทร์ ถึงบ้านนายประสิทธิ์ หาญสุริย์)</t>
  </si>
  <si>
    <t xml:space="preserve">(จากบ้านนางสาวประทุมทิพย์ ถึงบ้านนายสุพล เมืองสนธิ์) </t>
  </si>
  <si>
    <t xml:space="preserve">4) โครงการก่อสร้างวางท่อระบายน้ำพร้อมบ่อพักและรางวี หมู่ที่ 2 บ้านเป็ด </t>
  </si>
  <si>
    <t>(จากบ้านนายระวิ แจ้งพรหมมา ถึงบ้านนายสุวรรณ จำรัสแนว)</t>
  </si>
  <si>
    <t xml:space="preserve">(จากบ้านนายวันชัย จันทร์เทพ ถึงบ้านนางสมคิด ผางจันดา) </t>
  </si>
  <si>
    <t xml:space="preserve">3) โครงการก่อสร้างวางท่อระบายน้ำพร้อมบ่อพักและรางวีหมู่ที่ 2 บ้านเป็ด </t>
  </si>
  <si>
    <t xml:space="preserve">5) โครงการก่อสร้างวางท่อระบายน้ำพร้อมบ่อพักและรางวี หมู่ที่ 3 บ้านเป็ด </t>
  </si>
  <si>
    <t xml:space="preserve"> (จากบ้านนายสิงห์ สีน้อย ถึงบ้านนางสมเพียร)</t>
  </si>
  <si>
    <t xml:space="preserve">7) โครงการก่อสร้างถนนคอนกรีตเสริมเหล็กหมู่ที่ 3 บ้านเป็ด </t>
  </si>
  <si>
    <t>(จากนานายเพลิด  นามศิริถึงถนนบ้านเป็ดไปบ้านพรสวรรค์)</t>
  </si>
  <si>
    <t xml:space="preserve">(หน้าอู่น้ำมัน ถึงหน้าบ้านนางบัวบานนามพุทธา)  </t>
  </si>
  <si>
    <t>9) โครงการก่อสร้างระบบป้องกันน้ำท่วมและระบบบำบัดน้ำเสียบริเวณข้าง</t>
  </si>
  <si>
    <t>ศูนย์บริการสาธารณสุขมูลฐานบ้านหัวทุ่งหมู่ที่ 5 บ้านหัวทุ่ง (บริเวณศูนย์บริการ</t>
  </si>
  <si>
    <t>สาธารณสุขมูลฐาน บ้านหัวทุ่ง)</t>
  </si>
  <si>
    <t>10) โครงการก่อสร้างวางท่อระบายน้ำพร้อมบ่อพักและรางวี หมู่ที่ 5 บ้านหัวทุ่ง</t>
  </si>
  <si>
    <t xml:space="preserve"> (ถนนเกตุแก้ว ชุมชน3 จากถนนศรีจันทร์ ถึงถนนศรีสะอาด)</t>
  </si>
  <si>
    <t>6) โครงการก่อสร้างวางท่อระบายน้ำพร้อมบ่อพักและรางวี หมู่ที่ 3 บ้านเป็ด</t>
  </si>
  <si>
    <r>
      <t xml:space="preserve">8) </t>
    </r>
    <r>
      <rPr>
        <sz val="16"/>
        <color indexed="8"/>
        <rFont val="TH SarabunPSK"/>
        <family val="2"/>
      </rPr>
      <t xml:space="preserve">โครงการก่อสร้างถนนคอนกรีตเสริมเหล็กหมู่ที่ 4 บ้านโคกฟันโปง </t>
    </r>
  </si>
  <si>
    <t xml:space="preserve">11) โครงการก่อสร้างถนนคอนกรีตเสริมเหล็กพร้อมวางท่อระบายน้ำ </t>
  </si>
  <si>
    <t xml:space="preserve">พร้อมบ่อพักและรางวี หมู่ที่ 5 บ้านหัวทุ่ง (ซอยรวมญาติ ชุมชน3)  </t>
  </si>
  <si>
    <t xml:space="preserve">12) โครงการก่อสร้างวางท่อระบายน้ำพร้อมบ่อพักและรางวี หมู่ที่ 6 บ้านคำไฮ </t>
  </si>
  <si>
    <t xml:space="preserve">(จากศาลากลางบ้าน ถึงถนนศรีจันทร์) </t>
  </si>
  <si>
    <t>13) โครงการก่อสร้างถนนคอนกรีตเสริมเหล็กและวางท่อระบายน้ำพร้อมบ่อพัก</t>
  </si>
  <si>
    <t xml:space="preserve">และรางวี หมู่ที่ 7 บ้านกอก (ซอย 13 ถึง โรงกรองน้ำชลทิพย์) </t>
  </si>
  <si>
    <t>14) โครงการก่อสร้างถนนคอนกรีตเสริมเหล็ก หมู่ที่ 8 บ้านหนองโจด</t>
  </si>
  <si>
    <t xml:space="preserve"> (หน้าวัดป่าสัจธรรม ถึง ทางเข้าหมู่บ้านเอื้ออาทร) </t>
  </si>
  <si>
    <t xml:space="preserve">15) โครงการก่อสร้างถนนคอนกรีตเสริมเหล็ก หมู่ที่ 8 บ้านหนองโจด </t>
  </si>
  <si>
    <t>(ชุมชนดวงตะวันซอย 1)</t>
  </si>
  <si>
    <t xml:space="preserve"> (ชุมชนดวงตะวันซอย 7)</t>
  </si>
  <si>
    <t>17) โครงการก่อสร้างถนนคอนกรีตเสริมเหล็ก หมู่ที่ 9 บ้านหนองขาม</t>
  </si>
  <si>
    <t xml:space="preserve"> (ในซอยทองนิมิตร)</t>
  </si>
  <si>
    <t>18) โครงการก่อสร้างถนนคอนกรีตเสริมเหล็ก หมู่ที่ 9 บ้านหนองขาม</t>
  </si>
  <si>
    <t xml:space="preserve"> (ซอยหลังร.ร.แก่นนคร 2 ถึงซอย 4 เชื่อมถนนคอนกรีตเสริมเหล็กบ้านนายผ่าน ปุนน้อย)</t>
  </si>
  <si>
    <t xml:space="preserve">19) โครงการก่อสร้างวางท่อระบายน้ำพร้อมบ่อพักและรางวี หมู่ที่10 บ้านคำไฮ </t>
  </si>
  <si>
    <t>(จากหน้าบ้านนางทองมาก นามกุล ถึงถนนศรีจันทร์)</t>
  </si>
  <si>
    <t xml:space="preserve"> (หลังไทยพิพัฒน์ ถึงหน้าปานใจสปา)</t>
  </si>
  <si>
    <r>
      <t xml:space="preserve">16) </t>
    </r>
    <r>
      <rPr>
        <sz val="16"/>
        <color indexed="8"/>
        <rFont val="TH SarabunPSK"/>
        <family val="2"/>
      </rPr>
      <t>โครงการก่อสร้างถนนคอนกรีตเสริมเหล็ก หมู่ที่ 8 บ้านหนองโจด</t>
    </r>
  </si>
  <si>
    <t>20) โครงการก่อสร้างถนนคอนกรีตเสริมเหล็กหมู่ที่ 10 บ้านคำไฮ</t>
  </si>
  <si>
    <t>21) โครงการก่อสร้างถนนคอนกรีตเสริมเหล็ก หมู่ที่ 11 บ้านสันติสุข</t>
  </si>
  <si>
    <t xml:space="preserve"> (ซอย4 ต่อเนื่อง)</t>
  </si>
  <si>
    <t>(ซอยหลังโรงโฟม)</t>
  </si>
  <si>
    <t>หมู่ที่ 12 บ้านกอกน้อย (หน้าพิมานบุรี)</t>
  </si>
  <si>
    <t>(รีสอร์ท ผอ.คำพันธ์ผ่านหน้าบ้าน ร.ต.ต.ประยงค์ ถึงทางเข้าชุมชนทรัพย์สมบูรณ์)</t>
  </si>
  <si>
    <t xml:space="preserve">26) โครงการก่อสร้างวางท่อระบายน้ำพร้อมบ่อพักและรางวี </t>
  </si>
  <si>
    <t>หมู่ที่ 14 บ้านหัวทุ่งนคร(ถนนทรัพย์สินด้านทิศตะวันตก พื้นที่รอยต่อหมู่ที่5)</t>
  </si>
  <si>
    <t xml:space="preserve">27) โครงการก่อสร้างวางท่อระบายน้ำพร้อมบ่อพักและรางวี </t>
  </si>
  <si>
    <t>หมู่ที่ 14 บ้านหัวทุ่งนคร(ถนนมะลิวัลย์ลงทางบ้านนายบุญเพ็ง)</t>
  </si>
  <si>
    <t xml:space="preserve"> (ซอย2, 3, 4, 5 หลังบ้านพักสถาบัน (คุ้มน้อย)</t>
  </si>
  <si>
    <t>29) โครงการก่อสร้างถนนคอนกรีตเสริมเหล็กหมู่ที่ 15 บ้านหนองขาม</t>
  </si>
  <si>
    <t xml:space="preserve"> (ซอยหน้าบ้านนายถนอม ถิ่นประสาท)</t>
  </si>
  <si>
    <t>30) โครงการก่อสร้างถนนคอนกรีตเสริมเหล็กหมู่ที่ 15 บ้านหนองขาม</t>
  </si>
  <si>
    <t xml:space="preserve"> (ซอยบ้านนางวันเพ็ญ เวียงชัยภูมิ)</t>
  </si>
  <si>
    <t xml:space="preserve">25) โครงการก่อสร้างถนนคอนกรีตเสริมเหล็กหมู่ที่ 13 บ้านพรสวรรค์ </t>
  </si>
  <si>
    <r>
      <t xml:space="preserve">22) </t>
    </r>
    <r>
      <rPr>
        <sz val="16"/>
        <color indexed="8"/>
        <rFont val="TH SarabunPSK"/>
        <family val="2"/>
      </rPr>
      <t xml:space="preserve">โครงการก่อสร้างถนนคอนกรีตเสริมเหล็ก หมู่ที่ 12 บ้านกอกน้อย </t>
    </r>
  </si>
  <si>
    <r>
      <t xml:space="preserve">23) </t>
    </r>
    <r>
      <rPr>
        <sz val="16"/>
        <color indexed="8"/>
        <rFont val="TH SarabunPSK"/>
        <family val="2"/>
      </rPr>
      <t>โครงการก่อสร้างถนนคอนกรีตเสริมเหล็ก หมู่ที่ 12 บ้านกอกน้อย (ซอย 3)</t>
    </r>
  </si>
  <si>
    <r>
      <t xml:space="preserve">24) </t>
    </r>
    <r>
      <rPr>
        <sz val="16"/>
        <color indexed="8"/>
        <rFont val="TH SarabunPSK"/>
        <family val="2"/>
      </rPr>
      <t xml:space="preserve">โครงการก่อสร้างวางท่อระบายน้ำคอนกรีตเสริมเหล็กพร้อมบ่อพักและรางวี </t>
    </r>
  </si>
  <si>
    <t>28) โครงการก่อสร้างถนนคอนกรีตเสริมเหล็กหมู่ที่ 14 บ้านหัวทุ่งนคร</t>
  </si>
  <si>
    <t xml:space="preserve">31) โครงการก่อสร้างถนนคอนกรีตเสริมเหล็ก หมู่ที่ 16 บ้านแก่นพยอม </t>
  </si>
  <si>
    <t>(ซอยบ้านแม่สคร)</t>
  </si>
  <si>
    <t xml:space="preserve">32) โครงการก่อสร้างถนนคอนกรีตเสริมเหล็ก หมู่ที่ 16 บ้านแก่นพยอม </t>
  </si>
  <si>
    <t>(ซอยโรงเหล็ก)</t>
  </si>
  <si>
    <t xml:space="preserve">33) โครงการก่อสร้างวางท่อระบายน้ำพร้อมบ่อพักและรางวี หมู่ที่ 17 บ้านเดชา </t>
  </si>
  <si>
    <t>(ด้านทิศตะวันตก คำแพงคาราโอเกะ)</t>
  </si>
  <si>
    <t>34) โครงการก่อสร้างวางท่อระบายน้ำพร้อมบ่อพักและรางวี หมู่ที่ 17 บ้านเดชา</t>
  </si>
  <si>
    <t xml:space="preserve"> (ซอยด้านทิศตะวันตก ซอย6 ถึงซอย7)</t>
  </si>
  <si>
    <t xml:space="preserve">35) โครงการก่อสร้างถนนคอนกรีตเสริมเหล็กพร้อมวางท่อระบายน้ำ </t>
  </si>
  <si>
    <t>พร้อมบ่อพักและรางวี (ซอยโรงตุ๊กแก) หมู่ที่ 17 บ้านเดชา</t>
  </si>
  <si>
    <t xml:space="preserve">36) โครงการก่อสร้างถนนคอนกรีตเสริมเหล็กหมู่ที่ 18 บ้านเป็ด </t>
  </si>
  <si>
    <t>(ซอยข้างบ้านนายบุญหลาย ถึงบ้านนางเทียบ วงษ์สีหา)</t>
  </si>
  <si>
    <t xml:space="preserve">37) โครงการก่อสร้างวางท่อระบายน้ำคอนกรีตเสริมเหล็กพร้อมบ่อพักและรางวี </t>
  </si>
  <si>
    <t>หมู่ที่ 19 บ้านกังวาน (ซอยตรงข้ามสุภาวดี ถึง บ้านนายสุรินทร์)</t>
  </si>
  <si>
    <t>38) โครงการเสริมผิวทาง Asphaltic Concrete หมู่ที่ 20 บ้านสุภัทรา</t>
  </si>
  <si>
    <t xml:space="preserve"> (ภายในชุมชนวังทรัพย์สิน)</t>
  </si>
  <si>
    <t>39) โครงการก่อสร้างถนนคอนกรีตเสริมเหล็ก หมู่ที่ 20 บ้านสุภัทรา (ซอย7)</t>
  </si>
  <si>
    <t>40) โครงการก่อสร้างถนนคอนกรีตเสริมเหล็ก หมู่ที่ 20 บ้านสุภัทรา (ซอย8)</t>
  </si>
  <si>
    <t xml:space="preserve">41) โครงการก่อสร้างวางท่อระบายน้ำพร้อมบ่อพักและรางวีหมู่ที่ 21 </t>
  </si>
  <si>
    <t>บ้านโคกฟันโปง (สี่แยกหนองจิก ถึงนาแม่ค้าย)</t>
  </si>
  <si>
    <t xml:space="preserve">42) โครงการก่อสร้างถนนคอนกรีตเสริมเหล็กหมู่ที่ 21 บ้านโคกฟันโปง </t>
  </si>
  <si>
    <t>(ถนนรอบหนองจิก)</t>
  </si>
  <si>
    <t>43) โครงการก่อสร้างถนนคอนกรีตเสริมเหล็ก หมู่ที่ 22 บ้านแก่นทอง</t>
  </si>
  <si>
    <t xml:space="preserve"> (ซอยนวลหงส์ 1)</t>
  </si>
  <si>
    <t xml:space="preserve">44) โครงการก่อสร้างวางท่อระบายน้ำพร้อมบ่อพักและรางวี หมู่ที่ 22 </t>
  </si>
  <si>
    <t>บ้านแก่นทอง (ซอยนวลหงส์7)</t>
  </si>
  <si>
    <t>45) โครงการก่อสร้างถนนคอนกรีตเสริมเหล็ก หมู่ที่ 22 บ้านแก่นทอง</t>
  </si>
  <si>
    <t xml:space="preserve"> (ซอยชุมชนร่วมใจสามัคคี ฝั่งทิศตะวันตก)</t>
  </si>
  <si>
    <t xml:space="preserve">46) โครงการก่อสร้างถนนคอนกรีตเสริมเหล็ก หมู่ที่ 23 บ้านไทรทอง </t>
  </si>
  <si>
    <t xml:space="preserve">(ซอยร้านไอศครีมถึงหน้าโรงเรียนบ้านคำไฮ) </t>
  </si>
  <si>
    <t xml:space="preserve">47) โครงการก่อสร้างวางท่อระบายน้ำคอนกรีตเสริมเหล็กพร้อมบ่อพักและรางวี </t>
  </si>
  <si>
    <t>หมู่ที่ 23 บ้านไทรทอง (ซอยประชารักษ์1)</t>
  </si>
  <si>
    <t>รายรับจริง</t>
  </si>
  <si>
    <t>ปี 2561</t>
  </si>
  <si>
    <t>ประจำปีงบประมาณ พ.ศ.2561</t>
  </si>
  <si>
    <t>ภาษีมูลค่าเพิ่มตาม พ.ร.บ. จัดสรรรายได้</t>
  </si>
  <si>
    <t>งบแสดงผลการดำเนินงานจ่ายจากเงินรายรับ</t>
  </si>
  <si>
    <t>รายการ</t>
  </si>
  <si>
    <t>รวม</t>
  </si>
  <si>
    <t>บริหารงานทั่วไป</t>
  </si>
  <si>
    <t>การรักษาความสงบภายใน</t>
  </si>
  <si>
    <t>การศึกษา</t>
  </si>
  <si>
    <t>สาธารณสุขฯ</t>
  </si>
  <si>
    <t>สังคมสงเคราะห์</t>
  </si>
  <si>
    <t>เคหะและชุมชน</t>
  </si>
  <si>
    <t>สร้างความเข้มแข็งของชุมชน</t>
  </si>
  <si>
    <t>การศาสนาวัฒนธรรมและนันทนาการ</t>
  </si>
  <si>
    <t>อุตสาหกรรมและการโยธา</t>
  </si>
  <si>
    <t>การเกษตร</t>
  </si>
  <si>
    <t>รายจ่าย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</si>
  <si>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</si>
  <si>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</si>
  <si>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</si>
  <si>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</si>
  <si>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</si>
  <si>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</si>
  <si>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</si>
  <si>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</si>
  <si>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รายจ่ายอื่นๆ</t>
  </si>
  <si>
    <t>เงินอุดหนุน</t>
  </si>
  <si>
    <t>รวมรายจ่าย</t>
  </si>
  <si>
    <t>และสมเด็จพระบรมราชินีนาถ พร้อมกรอบไฟเบอร์</t>
  </si>
  <si>
    <t xml:space="preserve">พระบรมฉายาลักษณ์พระบาทสมเด็จพระปรมินทรมหาภูมิพลอดุลยเดช </t>
  </si>
  <si>
    <t>ชุดรับแขก</t>
  </si>
  <si>
    <t>บ้านพ่อสนาน  คำสิงห์</t>
  </si>
  <si>
    <t>สถาบันพัฒนาฝีมือแรงงาน)</t>
  </si>
  <si>
    <t>สุรัสวดีถึงถนนทางเข้าสนามบินขอนแก่น)</t>
  </si>
  <si>
    <t>ชุมชนดวงตะวัน</t>
  </si>
  <si>
    <t>นายผ่าน  ปุนน้อย</t>
  </si>
  <si>
    <t>บ้านแก่นทอง ซอยนวลหงษ์ 4 (ซอยบ้านนายจำนงค์ วิมานทอง)</t>
  </si>
  <si>
    <t>บริการสาธารณสุข บ้านหัวทุ่ง)</t>
  </si>
  <si>
    <t>(ซอยถุงเพชร)</t>
  </si>
  <si>
    <t>ปรับปรุงถนนคอนกรีตเสริมเหล็ก ม.5 บ้านหัวทุ่ง (ซอยพุทธกัลยาอยู่ในชุมชน 2)</t>
  </si>
  <si>
    <t>บุญรัตน์ บ้านเลขที่ 109 ถึงแยกบ้านนายประสงค์ เลขที่ 214/1)</t>
  </si>
  <si>
    <t>หน้าหอพักกิจวิจารณ์)</t>
  </si>
  <si>
    <t>ดวงตะวัน)</t>
  </si>
  <si>
    <t xml:space="preserve"> - โครงการเดินทางไปราชการในและนอกราชอาณาจักร</t>
  </si>
  <si>
    <t xml:space="preserve"> - ค่าใช้จ่ายเดินทางเฝ้ารับ-ส่งเสด็จฯ หรือที่อำเภอ/จังหวัดกำหนดฯ</t>
  </si>
  <si>
    <t xml:space="preserve"> - ค่าใช้จ่ายสำหรับจัดการเลือกตั้ง</t>
  </si>
  <si>
    <t xml:space="preserve"> - โครงการฝึกอบรมและทัศนศึกษาดูงานของคณะผู้บริหาร สมาชิกสภา</t>
  </si>
  <si>
    <t xml:space="preserve"> - โครงการฝึกอบรมและทัศนศึกษาดูงานของผู้สูงอายุ</t>
  </si>
  <si>
    <t xml:space="preserve"> - โครงการฝึกอบรมและทัศนศึกษาดูงานของคณะกรรมการคณะ</t>
  </si>
  <si>
    <t xml:space="preserve"> - โครงการจัดงานรัฐพิธีต่าง ๆ</t>
  </si>
  <si>
    <t xml:space="preserve"> - โครงการประกวดพนักงาน,ลูกจ้างดีเด่น ของเทศบาลตำบลบ้านเป็ด</t>
  </si>
  <si>
    <t xml:space="preserve"> - โครงการแก้ไขปัญหาน้ำท่วมและค่าใช้จ่ายในการแก้ไขปัญหาภัยแล้ง</t>
  </si>
  <si>
    <t xml:space="preserve"> - โครงการจัดทำแผนพัฒนาบุคลากร</t>
  </si>
  <si>
    <t xml:space="preserve"> - ค่าพวงมาลัย พวงมาลา</t>
  </si>
  <si>
    <t xml:space="preserve"> - ค่าใช้จ่ายในโครงการจัดงานวันเทศบาล</t>
  </si>
  <si>
    <t xml:space="preserve"> - โครงการจ้างนักเรียน / นักศึกษา ทำงานในช่วงปิดภาคเรียน</t>
  </si>
  <si>
    <t xml:space="preserve"> - ค่าชดใช้ค่าเสียหายหรือค่าสินไหมทดแทน</t>
  </si>
  <si>
    <t>-</t>
  </si>
  <si>
    <t xml:space="preserve"> - ตู้เก็บเอกสาร 4 ลิ้นชัก จำนวน 5 ตู้</t>
  </si>
  <si>
    <t xml:space="preserve"> - เก้าอี้พลาสติกแบบมีพนักพิง จำนวน 1,000 ตัว</t>
  </si>
  <si>
    <t xml:space="preserve"> - โต๊ะประชุมแบบตัวยูพร้อมเก้าอี้ จำนวน 1 ชุด</t>
  </si>
  <si>
    <t xml:space="preserve"> - เครื่องโทรสาร จำนวน 1 เครื่อง</t>
  </si>
  <si>
    <t xml:space="preserve"> - ตู้เก็บเอกสารชนิด 2 บานเปิด จำนวน 2 ตู้</t>
  </si>
  <si>
    <t xml:space="preserve"> - ชั้นแฟ้ม 2 ชั้น จำนวน 2 หลัง</t>
  </si>
  <si>
    <t xml:space="preserve"> - ตู้เก็บเอกสารชนิดบานเลื่อนทึบ จำนวน 1 ตู้</t>
  </si>
  <si>
    <t xml:space="preserve"> - ตู้เก็บเอกสารชนิดกระจกบานเลื่อน จำนวน 4 ตู้</t>
  </si>
  <si>
    <t xml:space="preserve"> - โต๊ะหมู่บูชา (หมู่ 9) จำนวน 1 ชุด</t>
  </si>
  <si>
    <t xml:space="preserve"> - ชุดรับแขก จำนวน 1 ชุด</t>
  </si>
  <si>
    <t xml:space="preserve"> - โต๊ะพับอเนกประสงค์ จำนวน 30 ตัว</t>
  </si>
  <si>
    <t xml:space="preserve"> - เก้าอี้บุนวม จำนวน 60 ตัว</t>
  </si>
  <si>
    <t xml:space="preserve"> - ตู้เก็บเอกสารชนิด 2 บานเปิด จำนวน 1 หลัง</t>
  </si>
  <si>
    <t xml:space="preserve"> - ตู้เก็บเอกสารชนิดกระจกบานเลื่อน จำนวน 5 หลัง</t>
  </si>
  <si>
    <t xml:space="preserve"> - โต๊ะทำงาน ขนาด 1.50 ม.พร้อมเก้าอี้ จำนวน 9 ชุด</t>
  </si>
  <si>
    <t xml:space="preserve"> - โต๊ะคอมพิวเตอร์พร้อมเก้าอี้ จำนวน 1 ชุด</t>
  </si>
  <si>
    <t xml:space="preserve"> - โต๊ะหมู่บูชา</t>
  </si>
  <si>
    <t xml:space="preserve"> - ตู้เก็บเอกสารชนิด 2 บานเปิด จำนวน 2 หลัง </t>
  </si>
  <si>
    <t xml:space="preserve"> - ตู้เก็บเอกสารชนิดกระจกบานเลื่อน จำนวน 3 หลัง</t>
  </si>
  <si>
    <t xml:space="preserve"> - ตู้เก็บเอกสาร 4 ลิ้นชัก จำนวน 2 หลัง</t>
  </si>
  <si>
    <t xml:space="preserve"> - โต๊ะทำงาน ขนาด 1.50 ม. พร้อมเก้าอี้ จำนวน 2 ชุด</t>
  </si>
  <si>
    <t xml:space="preserve"> - โต๊ะคอมพิวเตอร์พร้อมเก้าอี้ จำนวน 4 ชุด</t>
  </si>
  <si>
    <t xml:space="preserve"> - ชุดโต๊ะประชุมไม้เนื้อแข็งพร้อมเก้าอี้ จำนวน 2 ชุด</t>
  </si>
  <si>
    <t xml:space="preserve"> - พัดลมไอน้ำติดพนัง 26 นิ้ว พร้อมติดตั้ง จำนวน 25 ตัว</t>
  </si>
  <si>
    <t xml:space="preserve"> - ระบบอินเตอร์คอม 10 สถานี ชนิดเดินสาย ชุด 11 เครื่อง พร้อม</t>
  </si>
  <si>
    <t xml:space="preserve"> - เครื่องปรับอากาศ</t>
  </si>
  <si>
    <t xml:space="preserve"> - เครื่องพิมพ์สำเนาระบบดิจิตอล จำนวน 1 เครื่อง</t>
  </si>
  <si>
    <t xml:space="preserve"> - ตู้เก็บเอกสารชนิด 2 บานเปิด จำนวน 2 หลัง</t>
  </si>
  <si>
    <t xml:space="preserve"> - ตู้เก็บเอกสารกระจกบานเลื่อน จำนวน 5 หลัง</t>
  </si>
  <si>
    <t xml:space="preserve"> - โต๊ะทำงานพร้อมเก้าอี้ทำงาน จำนวน 3 ชุด</t>
  </si>
  <si>
    <t xml:space="preserve"> - โพเดี้ยมไม้เนื้อแข็ง จำนวน 2 ตัว</t>
  </si>
  <si>
    <t xml:space="preserve"> - ตู้เก็บเอกสารชนิด 2 บานเปิด จำนวน 1 หลัง </t>
  </si>
  <si>
    <t xml:space="preserve"> - โต๊ะทำงาน ขนาด 1.20 ม. พร้อมเก้าอี้ จำนวน 1 ชุด</t>
  </si>
  <si>
    <t xml:space="preserve"> - ตู้กระจกเอนกประสงค์ 4 ชั้น จำนวน 1 หลัง</t>
  </si>
  <si>
    <t xml:space="preserve"> - ตู้เหล็กใส่แฟ้ม 2 ชั้น จำนวน 2 หลัง</t>
  </si>
  <si>
    <t xml:space="preserve"> - ชั้นวางเอกสาร 2 ชั้น จำนวน 2 ตัว</t>
  </si>
  <si>
    <t xml:space="preserve"> - เก้าอี้ทำงาน จำนวน 3 ตัว</t>
  </si>
  <si>
    <t>โต๊ะทำงาน ขนาด 1.50 เมตร พร้อมเก้าอี้ จำนวน 1 ชุด</t>
  </si>
  <si>
    <t>เครื่องปรับอากาศชนิดแขวน ขนาด 24,000 บีทียู 2 เครื่อง</t>
  </si>
  <si>
    <t xml:space="preserve"> - จัดซื้อรถจักรยานยนต์ ขนาด 110 ซีซี จำนวน 2 คัน</t>
  </si>
  <si>
    <t xml:space="preserve"> - รถบรรทุก (ดีเซล) ขนาด 1 ตัน ขับเคลื่อน 2 ล้อ จำนวน 2 คัน</t>
  </si>
  <si>
    <t xml:space="preserve"> - รถบรรทุก (ดีเซล) ขนาด 6 ล้อ แบบกระบะบรรทุก จน. 1 คัน</t>
  </si>
  <si>
    <t xml:space="preserve"> - รถยนต์นั่งส่วนกลาง (MPV) จำนวน 1 คัน</t>
  </si>
  <si>
    <t xml:space="preserve"> - รถบรรทุก(ดีเซล)ขนาด 6ตัน 6ล้อ แบบกระบะเหล็กจำนวน 1 คัน</t>
  </si>
  <si>
    <t xml:space="preserve"> - รถโดยสาร ขนาด 12 ที่นั่ง เครื่องยนต์ดีเซล ปริมาณกระบอกสูบ</t>
  </si>
  <si>
    <t xml:space="preserve"> - จัดซื้อวิทยุสื่อสารประจำรถยนต์ตรวจการณ์ จำนวน 1 ชุด</t>
  </si>
  <si>
    <t xml:space="preserve"> - เครื่องรับ - ส่งวิทยุติดตั้งประจำที่ จำนวน 1 เครื่อง</t>
  </si>
  <si>
    <t xml:space="preserve"> - วิทยุสื่อสารแบบเคลื่อนที่ จำนวน 10 เครื่อง</t>
  </si>
  <si>
    <t xml:space="preserve"> - ตู้ลำโพงขยายเสียงพกพา จำนวน 1 เครื่อง</t>
  </si>
  <si>
    <t xml:space="preserve"> - เครื่องรับ-ส่งวิทยุชนิดติดรถยนต์ กำลังส่ง 25 วัตต์ จำนวน 1 ชุด</t>
  </si>
  <si>
    <t xml:space="preserve"> - เครื่องบันทึกเสียง จำนวน 1 เครื่อง</t>
  </si>
  <si>
    <t xml:space="preserve"> - กล้องถ่ายภาพนิ่งระบบดิจิตอล จำนวน 2 เครื่อง</t>
  </si>
  <si>
    <t xml:space="preserve"> - กล้องถ่ายภาพนิ่งระบบดิจิตอล จำนวน 1 เครื่อง</t>
  </si>
  <si>
    <t xml:space="preserve"> - เครื่องต้มน้ำร้อนแบบถังสแตนเลส ขนาด 36.5 ลิตร จน. 1 เครื่อง</t>
  </si>
  <si>
    <t xml:space="preserve"> - เครื่องทำน้ำเย็นแบบใส่ถังด้านบน จำนวน 1 เครื่อง</t>
  </si>
  <si>
    <t xml:space="preserve"> - เครื่องทำน้ำเย็น แบบใส่ถังด้านบน จำนวน 2 เครื่อง</t>
  </si>
  <si>
    <t xml:space="preserve"> - เครื่องตัดหญ้าแบบข้อแข็ง จำนวน 1 เครื่อง</t>
  </si>
  <si>
    <t xml:space="preserve"> - เครื่องคอมพิวเตอร์พร้อมอุปกรณ์ต่อพ่วง จำนวน 1 เครื่อง</t>
  </si>
  <si>
    <t xml:space="preserve"> - เครื่องสำรองไฟ จำนวน 1 เครื่อง</t>
  </si>
  <si>
    <t xml:space="preserve"> - เครื่องพิมพ์ชนิดเลเซอร์ จำนวน 1 เครื่อง</t>
  </si>
  <si>
    <t xml:space="preserve"> - เครื่องคอมพิวเตอร์ จำนวน 4 ชุด</t>
  </si>
  <si>
    <t xml:space="preserve"> - เครื่องสำรองไฟ จำนวน 4 ชุด</t>
  </si>
  <si>
    <t xml:space="preserve"> - เครื่องพิมพ์ชนิดเลเซอร์ชนิด LED ขาวดำ จำนวน 2 เครื่อง</t>
  </si>
  <si>
    <t xml:space="preserve"> - เครื่องพิมพ์ Multifunction ชนิดเลเซอร์/ชนิด LED สี จำนวน</t>
  </si>
  <si>
    <t xml:space="preserve"> - เครื่องคอมพิวเตอร์พร้อมอุปกรณ์ต่อพ่วง จำนวน 2 ชุด</t>
  </si>
  <si>
    <t xml:space="preserve"> - เครื่องสำรองไฟ จำนวน 6 ชุด</t>
  </si>
  <si>
    <t xml:space="preserve"> - เครื่องพิมพ์เลเซอร์/ชนิดLED ขาวดำ จำนวน 1 เครื่อง</t>
  </si>
  <si>
    <t xml:space="preserve"> - จัดซื้อระบบคอมพิวเตอร์ที่ใช้ในงานทะเบียนราษฎร์ 1 ชุด</t>
  </si>
  <si>
    <t xml:space="preserve"> - เครื่องคอมพิวเตอร์สำหรับงานประมวลผลพร้อมอุปกรณ์ต่อพ่วง</t>
  </si>
  <si>
    <t xml:space="preserve"> - เครื่องพิมพ์เลเซอร์/ชนิดLEDแบบ Network จำนวน 1 เครื่อง</t>
  </si>
  <si>
    <t xml:space="preserve"> - เครื่องสำรองไฟ จำนวน 3 เครื่อง</t>
  </si>
  <si>
    <t xml:space="preserve"> - ค่าจัดทำและติดตั้งระบบงานเอกสารสารบรรณ จำนวน 1 ชุด</t>
  </si>
  <si>
    <t>เครื่องคอมพิวเตอร์พร้อมอุปกรณ์ต่อพ่วง จำนวน 1 ชุด</t>
  </si>
  <si>
    <t xml:space="preserve"> - เครื่องสูบน้ำ ขนาด 8*8 นิ้ว พร้อมอุปกรณ์มาตรฐาน</t>
  </si>
  <si>
    <t xml:space="preserve"> - เลื่อยโซ่ยนต์ ขนาดแผ่นบังคับโซ่ 25 นิ้ว จำนวน 1 ปื้น</t>
  </si>
  <si>
    <t xml:space="preserve"> - เต้นท์ผ้าใบ จำนวน 10 หลัง</t>
  </si>
  <si>
    <t xml:space="preserve"> - ผ้าใบเต้นท์</t>
  </si>
  <si>
    <t xml:space="preserve"> - โคมไฟกระพริบพลังงานแสงอาทิตย์พร้อมฐานเสา จำนวน 5 ตัว</t>
  </si>
  <si>
    <t xml:space="preserve"> - ชุดกล่องเสียงไซเรน ควบคุม 6 เสียง พร้อมไมค์ จำนวน 1 ชุด</t>
  </si>
  <si>
    <t xml:space="preserve"> - ไฟฉุกเฉิน แบบทรงรี (แคบซูล) จำนวน 1 ชุด </t>
  </si>
  <si>
    <t xml:space="preserve"> - ซุ้มเฉลิมพระเกียรติ</t>
  </si>
  <si>
    <t xml:space="preserve"> - ค่าจัดซื้อและติดตั้งซุ้มเฉลิมพระเกียรติฯ </t>
  </si>
  <si>
    <t xml:space="preserve"> - กระจกโค้งอะคริลิก จำนวน 10 อัน</t>
  </si>
  <si>
    <t xml:space="preserve"> - รถเข็นอเนกประสงค์ จำนวน 5 คัน</t>
  </si>
  <si>
    <t xml:space="preserve"> - ก่อสร้างปรับปรุงต่อเติมห้องประชาสัมพันธ์ทต.บ้านเป็ด</t>
  </si>
  <si>
    <t xml:space="preserve"> - ปรับปรุงต่อเติมโครงหลังคาบริเวณที่ประชุมประธานชุมชน</t>
  </si>
  <si>
    <t xml:space="preserve"> - ค่าบำรุงรักษาและปรับปรุงที่ดินและสิ่งก่อสร้าง</t>
  </si>
  <si>
    <t xml:space="preserve"> - ค่าก่อสร้างหอประชุมอเนกประสงค์</t>
  </si>
  <si>
    <t>* อาคารต่างๆ</t>
  </si>
  <si>
    <t>* ค่าบำรุงรักษาปรับปรุงที่ดินและสิ่งก่อสร้าง</t>
  </si>
  <si>
    <t xml:space="preserve"> - โครงการจัดทำแผนพัฒนาตำบล</t>
  </si>
  <si>
    <t xml:space="preserve"> - โครงการติดตามและประเมินผลแผนพัฒนาสามปี และสำรวจความ</t>
  </si>
  <si>
    <t xml:space="preserve"> - ค่าเดินทางไปราชการ</t>
  </si>
  <si>
    <t xml:space="preserve"> - เครื่องปรับอากาศขนาด 13,000 บีทียู จำนวน 2 เครื่อง</t>
  </si>
  <si>
    <t xml:space="preserve"> - เก้าอี้ทำงาน จำนวน 2 ตัว</t>
  </si>
  <si>
    <t xml:space="preserve"> - เก้าอี้ทำงานแบบมีพนักพิงสูง จำนวน 1 ตัว</t>
  </si>
  <si>
    <t xml:space="preserve"> - โต๊ะทำงานขนาด 1.20 เมตร พร้อมเก้าอี้ จำนวน 1 ชุด</t>
  </si>
  <si>
    <t>โต๊ะทำงานขนาด 1.50 เมตร พร้อมเก้าอี้ จำนวน 2 ชุด</t>
  </si>
  <si>
    <t>ตู้เก็บเอกสารชนิดกระจกบานเลื่อน จำนวน 1 หลัง</t>
  </si>
  <si>
    <t xml:space="preserve"> - เครื่องบันทึกเสียง จำนวน 1 เครื่อง </t>
  </si>
  <si>
    <t xml:space="preserve"> - กล้องระบบดิจิตอล DSLR จำนวน 1 เครื่อง</t>
  </si>
  <si>
    <t xml:space="preserve"> - แฟลชติดกล้อง จำนวน 1 ตัว</t>
  </si>
  <si>
    <t xml:space="preserve"> - เลนส์อเนกประสงค์ ขนาดระยะช่วงเลนส์ 16-300 MMF.3.5-6.3</t>
  </si>
  <si>
    <t xml:space="preserve"> - เครื่องคอมพิวเตอร์พร้อมอุปกรณ์ต่อพ่วง จำนวน 1 ชุด</t>
  </si>
  <si>
    <t xml:space="preserve"> - เครื่องสำรองไฟ จำนวน 1 ชุด</t>
  </si>
  <si>
    <t xml:space="preserve"> - เครื่องพิมพ์เลเซอร์/ชนิด LED ขาวดำ จำนวน 2 เครื่อง</t>
  </si>
  <si>
    <t xml:space="preserve"> - เครื่องพิมพ์ Multifunction ชนิดเลเซอร์/ชนิด LED สี จำนวน 2 เครื่อง</t>
  </si>
  <si>
    <t>เครื่องคอมพิวเตอร์สำหรับงานสำนักงาน จำนวน 1 ชุด</t>
  </si>
  <si>
    <t>เครื่องสำรองไฟ จำนวน 1 เครื่อง</t>
  </si>
  <si>
    <t xml:space="preserve"> - โครงการรณรงค์ประชาสัมพันธ์การจัดเก็บภาษีอากรและค่าธรรมเนียม</t>
  </si>
  <si>
    <t xml:space="preserve"> - ค่าใช้จ่ายในการเดินทางไปราชการในและนอกราชอาณาจักร</t>
  </si>
  <si>
    <t xml:space="preserve"> - ค่าใช้จ่ายในการจ่ายเงินประโยชน์ตอบแทนการเช่าอาคารตลาดสดฯ</t>
  </si>
  <si>
    <t xml:space="preserve"> - จัดซื้อตู้เก็บเอกสารชนิดกระจกบานเลื่อน จำนวน 2 หลัง</t>
  </si>
  <si>
    <t xml:space="preserve"> - เก้าอี้ทำงาน จำนวน 4 ตัว</t>
  </si>
  <si>
    <t xml:space="preserve"> - จัดซื้อโต๊ะทำงานพร้อมเก้าอี้ทำงาน จำนวน 2 ชุด</t>
  </si>
  <si>
    <t xml:space="preserve"> - เครื่องบันทึกเสียง จำนวน 2 เครื่อง</t>
  </si>
  <si>
    <t xml:space="preserve"> - คอมพิวเตอร์ พร้อมอุปกรณ์ต่อพ่วง จำนวน 3 ชุด</t>
  </si>
  <si>
    <t xml:space="preserve"> - เครื่องพิมพ์ มัลติฟังชั่น ชนิดเลเซอร์/ชนิดแอลซีดี จำนวน 1 เครื่อง</t>
  </si>
  <si>
    <t xml:space="preserve"> - เครื่องปริ้นเตอร์ จำนวน 1 เครื่อง</t>
  </si>
  <si>
    <t>เครื่องพิมพ์เลเซอร์ LED ขาว/ดำ จำนวน 1 เครื่อง</t>
  </si>
  <si>
    <t xml:space="preserve"> - รถบรรทุก (ดีเซล) ขนาด 1 ต้น ขับเคลื่อน 2 ล้อ แบบธรรมดา</t>
  </si>
  <si>
    <t xml:space="preserve"> - ค่าตอบแทนผู้ปฏิบัติราชการอันเป็นประโยชน์แก่ อปท.</t>
  </si>
  <si>
    <t xml:space="preserve"> - โครงการป้องกันและลดอุบัติเหตุทางถนน </t>
  </si>
  <si>
    <t xml:space="preserve"> - โครงการป้องกันและรักษาความปลอดภัยในชีวิตและทรัพย์สินฯ</t>
  </si>
  <si>
    <t xml:space="preserve"> - โครงการปกป้องสถาบันสำคัญของชาติ</t>
  </si>
  <si>
    <t xml:space="preserve"> - โครงการปรองดองสมานฉันท์เทศบาลตำบลบ้านเป็ด</t>
  </si>
  <si>
    <t xml:space="preserve"> - วัสดุเครื่องดับเพลิง </t>
  </si>
  <si>
    <t xml:space="preserve"> - วัสดุเครื่องแต่งกาย </t>
  </si>
  <si>
    <t xml:space="preserve"> - วัสดุยานพาหนะและขนส่ง</t>
  </si>
  <si>
    <t xml:space="preserve"> - เครื่องปั่นไฟ จำนวน 1 เครื่อง</t>
  </si>
  <si>
    <t xml:space="preserve"> - โครงการก่อสร้างสถานีดับเพลิงย่อยและต่อเติมอาคารสำนักงาน</t>
  </si>
  <si>
    <t xml:space="preserve"> - โครงการก่อสร้างจุดรับน้ำ (บริเวณบึงหนองโคตร)</t>
  </si>
  <si>
    <t xml:space="preserve"> - โครงการก่อสร้างจุดรับน้ำประปา (บริเวณบึงหนองโคตร)</t>
  </si>
  <si>
    <t xml:space="preserve"> - โครงการฝึกอบรมการรักษาความสงบเรียบร้อยและการจราจร</t>
  </si>
  <si>
    <t xml:space="preserve"> - โครงการครบรอบวันสถาปนาอาสาสมัครป้องกันภัยฝ่ายพลเรือนฯ </t>
  </si>
  <si>
    <t xml:space="preserve"> - โครงการฝึกอบรมอาสาสมัครป้องกันภัยฝ่ายพลเรือน</t>
  </si>
  <si>
    <t xml:space="preserve"> - โครงการด้านการป้องกันและบรรเทาสาธารณภัย</t>
  </si>
  <si>
    <t xml:space="preserve"> - โครงการฝึกอบรมอาสาสมัครท้องถิ่นป้องกันไฟป่า</t>
  </si>
  <si>
    <t xml:space="preserve"> - โครงการฝึกอบรมการจับสัตว์เลื้อยคลาน</t>
  </si>
  <si>
    <t xml:space="preserve"> - โครงการถังดับเพลิงประจำหมู่บ้าน</t>
  </si>
  <si>
    <t xml:space="preserve"> - โครงการสนับสนุนค่าใช้จ่ายการบริหารสถานศึกษา</t>
  </si>
  <si>
    <t xml:space="preserve"> - พัดลมติดผนัง ขนาด 16 นิ้ว จำนวน 20 เครื่อง</t>
  </si>
  <si>
    <t xml:space="preserve"> - ชั้นวางรองเท้าเด็ก จำนวน 4 ตัว</t>
  </si>
  <si>
    <t xml:space="preserve"> - ตู้เหล็กเก็บเอกสารชนิดกระจกบานเลื่อน จำนวน 3 หลัง</t>
  </si>
  <si>
    <t xml:space="preserve"> - ล็อกเกอร์ใส่ที่นอนเด็ก จำนวน 4 ชุด</t>
  </si>
  <si>
    <t xml:space="preserve"> - โต๊ะ เก้าอี้นักเรียน จำนวน 40 ชุด</t>
  </si>
  <si>
    <t xml:space="preserve"> - โต๊ะทำงาน ขนาด 1.50 ม. พร้อมเก้าอี้ จำนวน 1 ชุด</t>
  </si>
  <si>
    <t xml:space="preserve"> - โต๊ะทำงาน ขนาด 1.20 ม. พร้อมเก้าอี้ จำนวน 2 ชุด</t>
  </si>
  <si>
    <t xml:space="preserve">  - ทีวีจอแบน ขนาด 29 นิ้ว จำนวน 1 เครื่อง</t>
  </si>
  <si>
    <t xml:space="preserve">  - เครื่องเล่น VCD,DVD จำนวน 2 เครื่อง</t>
  </si>
  <si>
    <t xml:space="preserve">  - กล้อง VDO จำนวน 1 เครื่อง</t>
  </si>
  <si>
    <t xml:space="preserve">  - ขาตั้งกล้อง VDO จำนวน 1 ชุด</t>
  </si>
  <si>
    <t xml:space="preserve">  - ไฟติดหัวกล้อง VDO จำนวน 1 ชุด</t>
  </si>
  <si>
    <t xml:space="preserve">  - ไมค์เหน็บเสื้อ จำนวน 1 ชุด</t>
  </si>
  <si>
    <t xml:space="preserve">  - ตู้เก็บถาดอาหาร จำนวน 1 ตู้</t>
  </si>
  <si>
    <t xml:space="preserve">  - เครื่องต้มน้ำร้อนแบบถังสแตนเลส ขนาด 26 ลิตร จน. 1 เครื่อง</t>
  </si>
  <si>
    <t xml:space="preserve">  - เครื่องตัดหญ้า</t>
  </si>
  <si>
    <t xml:space="preserve"> - โครงการก่อสร้างห้องน้ำเด็ก</t>
  </si>
  <si>
    <t xml:space="preserve"> - โครงการติดตั้งมุ้งลวด ผ้าม่าน อาคารศูนย์พัฒนาเด็กเล็ก และ</t>
  </si>
  <si>
    <t xml:space="preserve"> - โครงการอบรมเพื่อพัฒนาบุคลากร และครูผู้ดูแลเด็ก</t>
  </si>
  <si>
    <t xml:space="preserve"> - โครงการส่งเสริมการเรียนรู้ของนักเรียน.ในสถานศึกษาสังกัด</t>
  </si>
  <si>
    <t xml:space="preserve"> - โครงการพัฒนาการเรียนรู้สู่ประชาคมอาเซียน</t>
  </si>
  <si>
    <t xml:space="preserve"> - โครงการสนับสนุนคชจ.การบริหารสถานศึกษา</t>
  </si>
  <si>
    <t xml:space="preserve"> - โครงการส่งเสริมการเรียนรู้ของนักเรียนในสถานศึกษาฯ</t>
  </si>
  <si>
    <t xml:space="preserve"> - โครงการจัดงานวันเด็กแห่งชาติ</t>
  </si>
  <si>
    <t xml:space="preserve"> - โครงการส่งเสริมกิจกรรมศูนย์เยาวชน เทศบาลตำบลบ้านเป็ด</t>
  </si>
  <si>
    <t xml:space="preserve"> - โครงการส่งเสริมการจัดกิจกรรมเพื่อพัฒนาสถานศึกษาโรงเรียนทต.</t>
  </si>
  <si>
    <t xml:space="preserve"> - โครงการส่งเสริมการจัดกิจกรรมเพื่อพัฒนาสถานศึกษาศูนย์พัฒนา</t>
  </si>
  <si>
    <t xml:space="preserve"> - โครงการส่งเสริมอนามัยนักเรียน</t>
  </si>
  <si>
    <t xml:space="preserve"> - โครงการพัฒนาบุคลากรของโรงเรียนเทศบาลบ้านเป็ด</t>
  </si>
  <si>
    <t xml:space="preserve"> - โครงการพัฒนาบุคลากรของศูนย์พัฒนาเด็กเล็กในสังกัดทต.บ้านเป็ด</t>
  </si>
  <si>
    <t>ปี 2560 - 2561</t>
  </si>
  <si>
    <t xml:space="preserve"> - โต๊ะอาหารพร้อมเก้าอี้ จำนวน 10 ชุด</t>
  </si>
  <si>
    <t xml:space="preserve"> - พัดลมติดผนัง จำนวน 10 ตัว</t>
  </si>
  <si>
    <t xml:space="preserve"> - โต๊ะคอมพิวเตอร์พร้อมเก้าอี้ จำนวน 10 ชุด</t>
  </si>
  <si>
    <t xml:space="preserve"> - เครื่องปรับอากาศ ชนิดติดผนัง ขนาด 12,000 บีทียู จำนวน 2 เครื่อง</t>
  </si>
  <si>
    <t xml:space="preserve"> - โต๊ะทำงานขนาด 1.20 เมตร พร้อมเก้าอี้ จำนวน 12 ชุด</t>
  </si>
  <si>
    <t xml:space="preserve"> - โต๊ะอาหารพร้อมเก้าอี้ (ระดับประถมศึกษา) จำนวน 10 ชุด</t>
  </si>
  <si>
    <t xml:space="preserve"> - ชั้นวางโทรทัศน์ จำนวน 5 หลัง</t>
  </si>
  <si>
    <t xml:space="preserve"> - ชั้นวางหนังสือนิทาน จำนวน 5 หลัง</t>
  </si>
  <si>
    <t xml:space="preserve"> - ตู้ล็อกเกอร์ จำนวน 5 หลัง </t>
  </si>
  <si>
    <t xml:space="preserve"> - เครื่องปรับอากาศ ชนิดติดผนัง ขนาด 24,000 บีทียู จำนวน 8 เครื่อง</t>
  </si>
  <si>
    <t xml:space="preserve"> - ชั้นอเนกประสงค์ 3 ช่อง จำนวน 120 ตัว</t>
  </si>
  <si>
    <t xml:space="preserve"> - ตู้บานเลื่อนกระจก 3 ฟุต จำนวน 4 หลัง</t>
  </si>
  <si>
    <t xml:space="preserve"> - ตู้บานเลื่อนกระจก 4 ฟุต จำนวน 4 หลัง</t>
  </si>
  <si>
    <t xml:space="preserve"> - ตู้ลิ้นชักเหล็ก 10 ชั้น จำนวน 2 หลัง</t>
  </si>
  <si>
    <t xml:space="preserve"> - บอร์ดตู้กระจก จำนวน 1 ชุด</t>
  </si>
  <si>
    <t xml:space="preserve"> - ล็อกเกอร์ไม้ 8 ช่อง จำนวน 1 หลัง</t>
  </si>
  <si>
    <t xml:space="preserve"> - ชุดโสตทัศนูปกรณ์ จำนวน 1 ชุด</t>
  </si>
  <si>
    <t xml:space="preserve"> - เตาแก็ส จำนวน 1 เครื่อง</t>
  </si>
  <si>
    <t xml:space="preserve"> - เครื่องคอมพิวเตอร์พร้อมอุปกรณ์ต่อพ่วง จำนวน 10 เครื่อง</t>
  </si>
  <si>
    <t xml:space="preserve"> - เครื่องคอมพิวเตอร์โน้ตบุ๊ค จำนวน 1 เครื่อง</t>
  </si>
  <si>
    <t xml:space="preserve"> - เครื่องเล่นดีวีดี จำนวน 2 เครื่อง</t>
  </si>
  <si>
    <t xml:space="preserve"> - โทรทัศน์ แอล อี ดี ขนาด 32 นิ้ว จำนวน 2 เครื่อง</t>
  </si>
  <si>
    <t xml:space="preserve"> - ตู้เย็น ขนาด 5 คิวบิกฟุต จำนวน 1 หลัง</t>
  </si>
  <si>
    <t xml:space="preserve"> - โครงการติดตั้งระบบไฟฟ้าและอุปกรณ์ศูนย์พัฒนาเด็กเล็ก</t>
  </si>
  <si>
    <t xml:space="preserve"> - โครงการติดตั้งระบบประปาและอุปกรณ์ศูนย์พัฒนาเด็กเล็ก</t>
  </si>
  <si>
    <t xml:space="preserve"> - โครงการก่อสร้างถนนหินคลุกพร้อมปรับเกลี่ยและลานจอด</t>
  </si>
  <si>
    <t xml:space="preserve"> - โครงการก่อสร้างป้ายศูนย์พัฒนาเด็กเล็กบ้านโคกฟันโปง</t>
  </si>
  <si>
    <t xml:space="preserve"> - โครงการปรับปรุงห้องเรียนคอมพิวเตอร์โรงเรียนเทศบาลบ้านเป็ด</t>
  </si>
  <si>
    <t xml:space="preserve"> - โครงการปรับปรุงอาคารเรียนศูนย์พัฒนาเด็กเล็กบ้านเป็ด</t>
  </si>
  <si>
    <t xml:space="preserve"> - โครงการปรับปรุงภูมิทัศน์สถานศึกษาในสังกัดทต.บ้านเป็ด</t>
  </si>
  <si>
    <t xml:space="preserve"> - โครงการปรับปรุงศูนย์พัฒนาเด็กเล็กบ้านโคกฟันโปง</t>
  </si>
  <si>
    <t xml:space="preserve"> - ค่าใช้จ่ายในการซ่อมแซมอาคารเรียนและอาคารประกอบ</t>
  </si>
  <si>
    <t xml:space="preserve"> - โครงการส่งเสริมกิจกรรมศูนย์เยาวชนเทศบาลตำบลบ้านเป็ด</t>
  </si>
  <si>
    <t xml:space="preserve"> - โครงการจัดตั้งศูนย์การเรียนรู้ชุมชนและภูมิปัญญาท้องถิ่น</t>
  </si>
  <si>
    <t xml:space="preserve"> - โครงการส่งเสริมการเรียนรู้ผู้ด้อยโอกาส ผู้มีความเป็นเลิศทางวิชาการฯ</t>
  </si>
  <si>
    <t xml:space="preserve"> - โครงการรณรงค์และป้องกันยาเสพติดในสถานศึกษา</t>
  </si>
  <si>
    <t xml:space="preserve"> - โครงการอบรมค่ายเยาวชน</t>
  </si>
  <si>
    <t xml:space="preserve"> - เครื่องปรับอากาศชนิดแขวน ขนาด 36,000 บีทียู จำนวน 1 ตัว</t>
  </si>
  <si>
    <t xml:space="preserve"> - ตู้เหล็กเก็บเอกสารชนิดกระจกบานเลื่อน จำนวน 1 ตู้</t>
  </si>
  <si>
    <t xml:space="preserve"> - ตู้เหล็กเก็บเอกสารชนิด 2 บานเปิด จำนวน 1 ตู้</t>
  </si>
  <si>
    <t xml:space="preserve"> - เก้าอี้ทำงานขนาดกลาง จำนวน 2 ชุด</t>
  </si>
  <si>
    <t xml:space="preserve"> - โต๊ะทำงาน ขนาด 1.80 ม.พร้อมเก้าอี้ จำนวน 2 ชุด</t>
  </si>
  <si>
    <t xml:space="preserve"> - ตู้เหล็กเก็บเอกสารชนิดกระจกบานเลื่อน จำนวน 2 หลัง</t>
  </si>
  <si>
    <t xml:space="preserve"> - ตู้เหล็กเก็บเอกสารชนิด 2 บาน จำนวน 1 หลัง</t>
  </si>
  <si>
    <t xml:space="preserve"> - โต๊ะคอมพิวเตอร์พร้อมเก้าอี้ จำนวน 2 ชุด</t>
  </si>
  <si>
    <t xml:space="preserve"> - เครื่องพ่นหมอกควัน จำนวน 1 เครื่อง</t>
  </si>
  <si>
    <t xml:space="preserve"> - เครื่องเติมอากาศหรือเครื่องตีน้ำ จำนวน 2 เครื่อง</t>
  </si>
  <si>
    <t xml:space="preserve"> - รถเข็นทำแผล จำนวน 1 คัน</t>
  </si>
  <si>
    <t xml:space="preserve"> - เครื่องวัดความดันโลหิตแบบล้อเลื่อน จำนวน 1 เครื่อง</t>
  </si>
  <si>
    <t xml:space="preserve"> - เครื่องชั่งน้ำหนัก จำนวน 2 เครื่อง</t>
  </si>
  <si>
    <t xml:space="preserve"> - ถังขยะสแตนเลสแบบขาเหยียบมีล้อ จำนวน 1 ใบ</t>
  </si>
  <si>
    <t xml:space="preserve"> - โต๊ะเมโยสำหรับทำแผล จำนวน 1 ตัว</t>
  </si>
  <si>
    <t xml:space="preserve"> - โคมไฟเย็บแผล จำนวน 1 ชุด </t>
  </si>
  <si>
    <t xml:space="preserve"> - เครื่องชั่งน้ำหนักและวัดไขมัน จำนวน 1 เครื่อง</t>
  </si>
  <si>
    <t xml:space="preserve"> - เครื่องวัดความดันโลหิตแบบดิจิตอล จำนวน 2 เครื่อง</t>
  </si>
  <si>
    <t xml:space="preserve"> - เครื่องตัดหญ้า แบบข้อแข็ง จำนวน 3 เครื่อง</t>
  </si>
  <si>
    <t xml:space="preserve"> - เครื่องตัดหญ้า แบบข้ออ่อน จำนวน 3 เครื่อง</t>
  </si>
  <si>
    <t xml:space="preserve"> - เครื่องตัดหญ้าแบบข้ออ่อน จำนวน 3 เครื่อง</t>
  </si>
  <si>
    <t xml:space="preserve"> - เครื่องทำน้ำเย็นแบบใสส่ถังด้านบน จำนวน 1 เครื่อง</t>
  </si>
  <si>
    <t xml:space="preserve"> - คอมพิวเตอร์ พร้อมอุปกรณ์ต่อพ่วง จำนวน 1 ชุด</t>
  </si>
  <si>
    <t xml:space="preserve"> - เครื่องพิมพ์อิงค์เจตสี จำนวน 1 เครื่อง</t>
  </si>
  <si>
    <t xml:space="preserve"> - เครื่องพิมพ์ชนิดเลเซอร์/ชนิด LED ขาวดำ จำนวน 1 เครื่อง</t>
  </si>
  <si>
    <t xml:space="preserve"> - คอมพิวเตอร์ พร้อมอุปกรณ์ต่อพ่วง จำนวน 2 ชุด</t>
  </si>
  <si>
    <t xml:space="preserve"> - เครื่องสำรองไฟ จำนวน 2 ชุด</t>
  </si>
  <si>
    <t xml:space="preserve"> - เครื่องพิมพ์ชนิดเลเซอร์/ชนิด LED ขาวดำ จำนวน 2 เครื่อง</t>
  </si>
  <si>
    <t xml:space="preserve"> - รถบรรทุกขยะ ขนาด 6 ตัน 6 ล้อ แบบอัดท้าย จำนวน 4 คัน</t>
  </si>
  <si>
    <t xml:space="preserve"> - รถบรรทุกขยะ ชนิด 6 ล้อ แบบอัดท้าย จำนวน 1 คัน</t>
  </si>
  <si>
    <t xml:space="preserve"> - รถบรรทุก(ดีเซล) ขนาด 1 ตัน จำนวน 1 คัน</t>
  </si>
  <si>
    <t xml:space="preserve"> - รถบรรทุกแบบธรรมดา(ดีเซล) จำนวน 2 คัน แบบตอนเดียว</t>
  </si>
  <si>
    <t xml:space="preserve"> - รถบรรทุกขยะแบบยกภาชนะรองรับขยะมูลฝอยขนาด 4 ตัน จำนวน 1 คัน</t>
  </si>
  <si>
    <t xml:space="preserve"> - รถกวาดและดูดฝุ่นถนน ชนิด 6 ล้อ จำนวน 1 คัน</t>
  </si>
  <si>
    <t xml:space="preserve"> - ใบพัดสำหรับติดตั้งกับรถกวาดและดูดฝุ่นถนน จำนวน 4 ชุด</t>
  </si>
  <si>
    <t xml:space="preserve"> - ชุดเครื่องออกกำลังกายกลางแจ้ง พร้อมติดตั้ง</t>
  </si>
  <si>
    <t xml:space="preserve"> - เครื่องพ่นฝอยละออง จำนวน 1 เครื่อง</t>
  </si>
  <si>
    <t xml:space="preserve"> - เครื่องพ่นหมอกควันสารเคมีกำจัดยุง จำนวน 1 เครื่อง</t>
  </si>
  <si>
    <t xml:space="preserve"> - ภาชนะรองรับขยะ</t>
  </si>
  <si>
    <t xml:space="preserve"> - รถยนต์บรรทุกขยะ ขนาด 6 ตัน 6 ล้อ ปริมาตรกระบอกสูบไม่</t>
  </si>
  <si>
    <t>ต่ำกว่า 6,000 ซีซี แบบอัดท้าย จำนวน 1 คัน</t>
  </si>
  <si>
    <t xml:space="preserve"> - ถังเหล็กบรรจุขยะ ขนาดไม่น้อยกว่า 4 ลูกบาศก์เมตร จำนวน 2 ถัง</t>
  </si>
  <si>
    <t xml:space="preserve"> - เครื่องคอมพิวเตอร์สำหรับงาน สนง. พร้อมอุปกรณ์ต่อพ่วง จำนวน 1 ชุด</t>
  </si>
  <si>
    <t xml:space="preserve"> - ชุดเครื่องออกกำลังกายกลางแจ้ง พร้อมติดตั้ง จำนวน 14 ชนิด</t>
  </si>
  <si>
    <t xml:space="preserve"> - โครงการก่อสร้างห้องน้ำผู้พิการหรือผู้พิการหรือผู้สูงอายุบริเวณสวน</t>
  </si>
  <si>
    <t xml:space="preserve"> - โครงการก่อสร้างสนามกีฬาพร้อมติดตั้งเครื่องออกกำลังกาย</t>
  </si>
  <si>
    <t xml:space="preserve"> - ค่าบำรุงรักษาและปรับปรุงที่ดินสิ่งก่อสร้าง เช่น อาคารศูนย์บริการ</t>
  </si>
  <si>
    <t xml:space="preserve"> - โครงการก่อสร้างสถานที่ล้างรถและลานจอดรถบรรทุกขยะ</t>
  </si>
  <si>
    <t xml:space="preserve"> - ค่าบำรุงและปรับปรุงที่ดินและสิ่งก่อสร้าง</t>
  </si>
  <si>
    <t xml:space="preserve"> - โครงการปรับปรุงที่ล้างรถและลานจอดรถบรรทุกขยะ</t>
  </si>
  <si>
    <t>2. ค่าบำรุงและปรับปรุงที่ดินและสิ่งก่อสร้าง</t>
  </si>
  <si>
    <t xml:space="preserve"> - โครงการแก้ปัญหาด้านสุขภาพผู้พิการ ผู้สูงอายุ ผู้ป่วยเรื้อรัง ฯ</t>
  </si>
  <si>
    <t xml:space="preserve"> - โครงการควบคุมป้องกันโรคไข้เลือดออก</t>
  </si>
  <si>
    <t xml:space="preserve"> - โครงการควบคุมและป้องกันโรคเอดส์</t>
  </si>
  <si>
    <t xml:space="preserve"> - โครงการเฝ้าระวังคุณภาพสิ่งแวดล้อม</t>
  </si>
  <si>
    <t xml:space="preserve"> - โครงการควบคุมป้องกันโรคพิษสุนัขบ้า</t>
  </si>
  <si>
    <t xml:space="preserve"> - โครงการป้องกันและควบคุมโรคติดต่อ</t>
  </si>
  <si>
    <t xml:space="preserve"> - โครงการพัฒนาศักยภาพแกนนำอาสาสมัครผู้ดูแลผู้สูงอายุและการ</t>
  </si>
  <si>
    <t xml:space="preserve"> - โครงการส่งเสริมสุขภาพผู้สูงอายุในชุมชน</t>
  </si>
  <si>
    <t xml:space="preserve"> - โครงการพัฒนาศักยภาพแกนนำเยาวชนต้ายภัยเอดส์และการ</t>
  </si>
  <si>
    <t xml:space="preserve"> - โครงการป้องกันและควบคุมโรคระบาดตามฤดูกาล</t>
  </si>
  <si>
    <t xml:space="preserve"> - โครงการบ้านเป็ดเมืองน่าอยู่</t>
  </si>
  <si>
    <t xml:space="preserve"> - โครงการอาหารปลอดภัย</t>
  </si>
  <si>
    <t xml:space="preserve"> - โครงการบึงสวยน้ำใส</t>
  </si>
  <si>
    <t xml:space="preserve"> - โครงการพัฒนาศักยภาพแกนนำสุขภาพและส่งเสริมการออกกำลังกายในชุมชน</t>
  </si>
  <si>
    <t xml:space="preserve"> - โครงการบริหารจัดการสิ่งแวดล้อมและเฝ้าระวังแก้ไขปัญหาสิ่งแวดล้อม</t>
  </si>
  <si>
    <t xml:space="preserve"> - โครงการรณรงค์ป้องกันและควบคุมโรคพิษสุนัขบ้า</t>
  </si>
  <si>
    <t xml:space="preserve"> - โครงการพัฒนาศักยภาพและทัศนศึกษาดูงานของแกนนำด้านสาธารณสุข</t>
  </si>
  <si>
    <t xml:space="preserve"> - โครงการรักษาพยาบาล</t>
  </si>
  <si>
    <t xml:space="preserve"> - โครงการตรวจคัดกรองสุขภาพและรักษาพยาบาลเชิงรุก</t>
  </si>
  <si>
    <t xml:space="preserve"> - โครงการจัดซื้อยาและเวชภัณฑ์เพื่อสนับสนุนการรักษาพยาบาล</t>
  </si>
  <si>
    <t xml:space="preserve"> - โครงการส่งเสริมศักยภาพและจัดสวัสดิการสังคมแก่ผู้สูงอายุในเขตทต.บ้านเป็ด </t>
  </si>
  <si>
    <t xml:space="preserve"> - โครงการเสริมสร้างความรู้ความเข้าใจในสิทธิขั้นพื้นฐานเพื่อสร้างความเข้มแข็ง</t>
  </si>
  <si>
    <t xml:space="preserve"> - โครงการ"เวทีแลกเปลี่ยนความรู้และพัฒนาศักยภาพความเป็นอยู่ผู้สูงอายุ </t>
  </si>
  <si>
    <t xml:space="preserve"> - โต๊ะทำงาน ขนาด 1.20 ซม. และเก้าอี้ จำนวน 2 ชุด</t>
  </si>
  <si>
    <t xml:space="preserve"> - ตู้เก็บเอกสารรรางเลื่อนชนิด 4 ตู้ จำนวน 1 หลัง</t>
  </si>
  <si>
    <t xml:space="preserve"> - โต๊ะทำงาน ขนาด 1.50 ซม. และเก้าอี้ จำนวน 2 ชุด</t>
  </si>
  <si>
    <t xml:space="preserve"> - กล้องระดับขนาด กำลังขยาย 24 เท่า จำนวน 1 ชุด</t>
  </si>
  <si>
    <t xml:space="preserve"> - กล้องระดับขนาด กำลังขยาย 32 เท่า จำนวน 1 ชุด</t>
  </si>
  <si>
    <t xml:space="preserve"> - เครื่องตบดิน ใช้เครื่องยนต์เบนซิน จำนวน 1 เครื่อง </t>
  </si>
  <si>
    <t xml:space="preserve"> - เครื่องตีเส้นจราจร เทอร์โมพลาสติก จำนวน 1 เครื่อง</t>
  </si>
  <si>
    <t xml:space="preserve"> - ชุดซ่อมบำรุงทางเคลื่อนที่ จำนวน 1 ชุด</t>
  </si>
  <si>
    <t xml:space="preserve"> - เครื่องพิมพ์มัลติฟังชั่น ชนิดเลเซอร์/ชนิดแอลอีดี จำนวน 1 เครื่อง</t>
  </si>
  <si>
    <t xml:space="preserve"> - คอมพิวเตอร์พร้อมอุปกรณ์ต่อพ่วง จำนวน 3 เครื่อง</t>
  </si>
  <si>
    <t xml:space="preserve"> - เครื่องพิมพ์เลเซอร์ชนิดLEDสี จำนวน 1 เครื่อง</t>
  </si>
  <si>
    <t xml:space="preserve"> - เครื่องพร็อตเตอร์ 1 เครื่อง</t>
  </si>
  <si>
    <t xml:space="preserve"> - คอมพิวเตอร์พร้อมอุปกรณ์ต่อพ่วง จำนวน 1 ชุด</t>
  </si>
  <si>
    <t xml:space="preserve"> - รถบรรทุก(ดีเซล)แบบกระบะเทท้ายขนาด6 ตัน6 ล้อ จำนวน1 คัน</t>
  </si>
  <si>
    <t xml:space="preserve"> - รถดูด/ล้างท่อระบายน้ำ ขนาดความจุ 3 ลบ.ม. ชนิด 6 ล้อ </t>
  </si>
  <si>
    <t xml:space="preserve"> - จัดซื้อเครื่องเจีย/ตัด ขนาด 6 นิ้ว จำนวน 1 เครื่อง </t>
  </si>
  <si>
    <t xml:space="preserve"> - ตู้เชื่อมไฟฟ้า จำนวน 1 ตู้</t>
  </si>
  <si>
    <t xml:space="preserve"> - สว่านกระแทก จำนวน 1 ตัว</t>
  </si>
  <si>
    <t xml:space="preserve"> - เครื่องเจีย/ตัด แบบมือถือ ขนาด 5 นิ้ว จำนวน 1 เครื่อง</t>
  </si>
  <si>
    <t xml:space="preserve"> - เลื่อยโซ่ยนต์ ขนาด 12 นิ้ว จำนวน 2 เครื่อง</t>
  </si>
  <si>
    <t xml:space="preserve"> - โครงการพัฒนาระบบการจัดเก็บขยะแบบบูรณาการ</t>
  </si>
  <si>
    <t xml:space="preserve"> - ประเภทค่าวัสดุอื่นๆ</t>
  </si>
  <si>
    <t xml:space="preserve"> - ประเภทวัสดุงานบ้านงานครัว</t>
  </si>
  <si>
    <t xml:space="preserve">  - ค่าใช้จ่ายในการเดินทางไปราชการ</t>
  </si>
  <si>
    <t xml:space="preserve"> - โครงการสร้างความเข้มแข็งให้กับชุมชน</t>
  </si>
  <si>
    <t xml:space="preserve">  - โครงการสร้างความเข้มแข็งให้กับชุมชน</t>
  </si>
  <si>
    <t xml:space="preserve">  - โครงการฝึกอบรมและทัศนศึกษาดูงานของคณะกรรมการชุมชนฯ</t>
  </si>
  <si>
    <t xml:space="preserve">  - โครงการฝึกอบรมและทัศนศึกษาดูงานของผู้สูงอายุ</t>
  </si>
  <si>
    <t xml:space="preserve">   ค่าบำรุงรักษาและซ่อมแซมทรัพย์สิน</t>
  </si>
  <si>
    <t xml:space="preserve"> - ตู้เก็บแฟ้มแบบมีล้อเลื่อน จำนวน 2 หลัง</t>
  </si>
  <si>
    <t xml:space="preserve"> - โต๊ะทำงาน ขนาด 1.50 เมตร พร้อมเก้าอี้ จำนวน 2 ชุด</t>
  </si>
  <si>
    <t xml:space="preserve"> - โต๊ะทำงาน ขนาด 1.20 เมตร พร้อมเก้าอี้ จำนวน 4 ชุด</t>
  </si>
  <si>
    <t xml:space="preserve"> - เครื่องปรับอากาศ ชนิดตั้งพื้นหรือชนิดแขวน (มีระบบฟอกอากาศ)</t>
  </si>
  <si>
    <t xml:space="preserve"> - เครื่องพิมพ์ชนิดเลเซอร์/ชนิดLED ขาวดำ จำนวน 1 เครื่อง</t>
  </si>
  <si>
    <t xml:space="preserve"> - เครื่องพิมพ์ Multifunction ชนิดเลเซอร์/ชนิดLED สี จำนวน 1 เครื่อง</t>
  </si>
  <si>
    <t xml:space="preserve"> - ตู้เก็บเอกสารชนิดกระจกบานเลื่อน จำนวน 2 หลัง</t>
  </si>
  <si>
    <t xml:space="preserve"> - เครื่องคอมพิวเตอร์สำหรับงานสำนักงาน จำนวน 1 ชุด</t>
  </si>
  <si>
    <t xml:space="preserve"> - เงินอุดหนุนส่วนราชการ </t>
  </si>
  <si>
    <t xml:space="preserve"> - โครงการจัดทำแผนพัฒนาตำบล </t>
  </si>
  <si>
    <t xml:space="preserve"> - โครงการอบรมและทัศนศึกษาดูงานของอาสาสมัครสาธารณสุข (อสม.) (52/54/55)</t>
  </si>
  <si>
    <t xml:space="preserve"> - โครงการติดตามและประเมินผลแผนพัฒนาสามปี ฯ</t>
  </si>
  <si>
    <t xml:space="preserve"> - โครงการจัดกิจกรรมรณรงค์วันสำคัญทางด้านสาธารณสุข </t>
  </si>
  <si>
    <t xml:space="preserve"> - โครงการจัดประชุมเชิงปฏิบัติการเพื่อจัดทำแผนชุมชน</t>
  </si>
  <si>
    <t xml:space="preserve"> - โครงการเสริมสร้างครอบครัวอบอุ่นเข้มแข็ง</t>
  </si>
  <si>
    <t xml:space="preserve"> - โครงการป้องกันและแก้ไขปัญหายาเสพติด</t>
  </si>
  <si>
    <t xml:space="preserve"> - โครงการฝึกอบรมและทัศนศึกษาดูงาน เพื่อพัฒนาศักยภาพบทบาท</t>
  </si>
  <si>
    <t xml:space="preserve"> - โครงการส่งเสริมการเกษตรและกลุ่มอาชีพตามหลักปรัชญาเศรษฐกิจ</t>
  </si>
  <si>
    <t xml:space="preserve"> - โครงการอบรมผู้นำชุมชนในการจัดทำข้อมูลพื้นฐานของหมู่บ้าน/</t>
  </si>
  <si>
    <t xml:space="preserve"> - โครงการศึกษาดูงานผู้สูงอายุ</t>
  </si>
  <si>
    <t xml:space="preserve"> - โครงการศึกษาดูงานกรรมการชุมชน ผู้นำชุมชน และบุคคลในชุมชน</t>
  </si>
  <si>
    <t xml:space="preserve"> - โครงการการสร้างความเข้มแข็งให้กับชุมชน</t>
  </si>
  <si>
    <t xml:space="preserve"> - โครงการจัดทำข้อมูลพื้นฐานตำบล</t>
  </si>
  <si>
    <t xml:space="preserve"> - โครงการฝึกอบรมและทัศนศึกษาดูงานของผู้สูงอายุและบุคคลในชุมชน</t>
  </si>
  <si>
    <t xml:space="preserve"> - โครงการฝึกอบรมและทัศนศึกษาดูงานของคณะกรรมการชุมชน ผู้นำหมู่บ้าน</t>
  </si>
  <si>
    <t xml:space="preserve">  และบุคคลในชุมชน</t>
  </si>
  <si>
    <t xml:space="preserve"> - โครงการฝึกอบรมและทัศนศึกษาดูงาน เพื่อพัฒนาศักยภาพ</t>
  </si>
  <si>
    <t xml:space="preserve"> - โครงการพัฒนาและส่งเสริมอาชีพของประชาชนในเขตทต.บ้านเป็ด</t>
  </si>
  <si>
    <t xml:space="preserve"> - โครงการพัฒนาศักยภาพของอาสามัครสาธารณสุข (อสม.)</t>
  </si>
  <si>
    <t xml:space="preserve">   และบุคคลในชุมชน</t>
  </si>
  <si>
    <t xml:space="preserve">   บทบาของกลุ่มสตรีเทศบาลตำบลบ้านเป็ด</t>
  </si>
  <si>
    <t xml:space="preserve"> - โครงการพัฒนาศักยภาพของแกนนำด้านสาธารณสุข</t>
  </si>
  <si>
    <t xml:space="preserve"> - โครงการฝึกอบรมประชาชนเรียนรู้เพื่อสืบสานงานในพระราชดำริ</t>
  </si>
  <si>
    <t xml:space="preserve"> - โครงการจัดหาอุปกรณ์กีฬา</t>
  </si>
  <si>
    <t xml:space="preserve"> - โครงการแข่งขันกีฬา อปท.สัมพันธ์</t>
  </si>
  <si>
    <t xml:space="preserve"> - โครงการส่งเสริมกีฬาและนันทนาการ ศพด.และร.ร.ในสังกัดทต.บ้านเป็ด </t>
  </si>
  <si>
    <t xml:space="preserve"> - โครงการแข่งขันบ้านเป็ดมินิมาราธอน</t>
  </si>
  <si>
    <t xml:space="preserve"> - โครงการแข่งขันกีฬาชุมชนสัมพันธ์เทศบาลตำบลบ้านเป็ด</t>
  </si>
  <si>
    <t xml:space="preserve"> - โครงการแข่งขันกีฬาและการออกกำลังกายทต.บ้านเป็ด</t>
  </si>
  <si>
    <t xml:space="preserve"> - โครงการฝึกทักษะพื้นฐานการเล่นกีฬาสากล</t>
  </si>
  <si>
    <t xml:space="preserve"> - โครงการส่งเสริมกีฬาและนันทนาการสถานศึกษาในสังกัด ทต. บ้านเป็ด </t>
  </si>
  <si>
    <t xml:space="preserve"> - โครงการก่อสร้างสนามฟุตซอลกลางแจ้งพร้อมติดตั้งเครื่องเล่น</t>
  </si>
  <si>
    <t xml:space="preserve"> - โครงการประเพณีลอยกระทง</t>
  </si>
  <si>
    <t xml:space="preserve"> - โครงการประเพณีสงกรานต์</t>
  </si>
  <si>
    <t xml:space="preserve"> - โครงการประเพณีทอดเทียนพรรษา</t>
  </si>
  <si>
    <t xml:space="preserve"> - โครงการส่งเสริมการเรียนรู้ภูมิปัญญาท้องถิ่นและปราชญ์ชาวบ้าน</t>
  </si>
  <si>
    <t xml:space="preserve"> - โครงการจัดกิจกรรมเนื่องในวันสำคัญทางศาสนา</t>
  </si>
  <si>
    <t xml:space="preserve"> - อุดหนุนกิจการที่เป็นสาธารณประโยชน์</t>
  </si>
  <si>
    <t xml:space="preserve"> - โครงการส่งเสริมการท่องเที่ยวหาดทรายทะเลสาบหนองโคตร</t>
  </si>
  <si>
    <t xml:space="preserve"> - โครงการแข่งขันกีฬาความเร็วทางน้ำ</t>
  </si>
  <si>
    <t xml:space="preserve"> - โครงการส่งเสริมการท่องเที่ยวทต.บ้านเป็ด</t>
  </si>
  <si>
    <t xml:space="preserve"> - โครงการส่งเสริมการเกษตรและกลุ่มอาชีพตามหลัก</t>
  </si>
  <si>
    <t xml:space="preserve"> - โครงการท้องถิ่นไทย รวมใจภักดิ์ รักษ์พื้นที่สีเขียว</t>
  </si>
  <si>
    <t xml:space="preserve">15) โครงการก่อสร้างวางท่อระบายน้ำพร้อมบ่อพักและรางวี   หมู่ที่ 6 บ้านคำไฮ  </t>
  </si>
  <si>
    <t>(ชุมชน3 ถนนข้างโรงขนมเสรี ถึง บ้านนายไพฑูรย์ ประทุมรุ่ง)</t>
  </si>
  <si>
    <t xml:space="preserve"> (ชุมชน3ร้านไทยแลนด์คาร์ไบค์ถึงร้านชัยทวีพาณิชย์)</t>
  </si>
  <si>
    <t xml:space="preserve">16) โครงการก่อสร้างวางท่อระบายน้ำพร้อมบ่อพักและรางวี หมู่ที่ 6 บ้านคำไฮ </t>
  </si>
  <si>
    <t xml:space="preserve">17) โครงการยกระดับถนน พร้อมวางท่อระบายน้ำ หมู่ที่ 7 บ้านกอก  ซอย 34 </t>
  </si>
  <si>
    <t xml:space="preserve"> (ซอยศรีมาลา) จากบ้านนางเรียม โซ่เงิน ถึงบ้านนางกอง วชิพรหมมา</t>
  </si>
  <si>
    <t xml:space="preserve">18) โครงการยกระดับถนน พร้อมวางท่อระบายน้ำ หมู่ที่ 7 บ้านกอก ซอย 32 </t>
  </si>
  <si>
    <t xml:space="preserve"> (ซอยเสียงแคน) จากบ้านนายจักรินทร์ บุญจวง ถึงบ้านนางเกสร ราชาวงษ์)</t>
  </si>
  <si>
    <t xml:space="preserve">20) โครงการก่อสร้างวางท่อระบายน้ำคอนกรีตเสริมเหล็ก หมู่ที่ 9 บ้านหนองขาม </t>
  </si>
  <si>
    <t xml:space="preserve"> (ซอยมารวยตลอดสาย)</t>
  </si>
  <si>
    <t xml:space="preserve">  (จากบ้านเลขที่124/1นายประสงค์ เพ็ญจันทร์ ถึง บ้านเลขที่ 229 </t>
  </si>
  <si>
    <t xml:space="preserve">   นางสมบัติ เพิ่มทรัพย์)</t>
  </si>
  <si>
    <t xml:space="preserve">23) โครงการก่อสร้างวางท่อระบายน้ำพร้อมบ่อพักและรางวี  หมู่ที่ 10 บ้านคำไฮ </t>
  </si>
  <si>
    <t xml:space="preserve">25) โครงการก่อสร้างวางท่อระบายน้ำพร้อมบ่อพักและรางวี หมู่ที่ 11บ้านสันติสุข </t>
  </si>
  <si>
    <t>(ซอยทางเข้าแยกเข้าค่ายร.8 ถึง แยกซอย6)</t>
  </si>
  <si>
    <t xml:space="preserve">27) โครงการก่อสร้างวางท่อระบายน้ำและเสริมผิวยกระดับถนนคอนกรีตเสริมเหล็ก   </t>
  </si>
  <si>
    <t>หมู่ที่ 12 บ้านกอกน้อย (ซอย หอพักเปี่ยมสุข)</t>
  </si>
  <si>
    <t xml:space="preserve">28) โครงการก่อสร้างถนนคอนกรีตเสริมเหล็กพร้อมวางท่อระบายน้ำ </t>
  </si>
  <si>
    <t xml:space="preserve"> หมู่ที่ 13 บ้านพรสวรรค์ (ปั้มน้ำมันถึงทางเข้าชุมชนทรัพย์สมบูรณ์)</t>
  </si>
  <si>
    <t xml:space="preserve">29) โครงการก่อสร้างวางท่อระบายน้ำ จำนวน 2 จุด หมู่ที่ 14 บ้านหัวทุ่งนคร </t>
  </si>
  <si>
    <t xml:space="preserve"> (หน้าอู่ใจสวรรค์)</t>
  </si>
  <si>
    <t xml:space="preserve">30) โครงการก่อสร้างถนนคอนกรีตเสริมเหล็ก หมู่ที่ 14 บ้านหัวทุ่งนคร </t>
  </si>
  <si>
    <t xml:space="preserve"> ( หลังอู่ ส.เจริญยนต์หลังร้านอาหารลานไม้)</t>
  </si>
  <si>
    <t xml:space="preserve">33) โครงการก่อสร้างวางท่อระบายน้ำคอนกรีตเสริมเหล็ก หมู่ที่ 16 บ้านแก่นพยอม  </t>
  </si>
  <si>
    <t>(ซอยทางเข้ามหาวิทยาลัยขอนแก่น)</t>
  </si>
  <si>
    <t xml:space="preserve">35) โครงการก่อสร้างวางท่อระบายน้ำ หมู่ที่ 19 บ้านกังวาน (ในซอยสุภาวดี) </t>
  </si>
  <si>
    <t xml:space="preserve">38) โครงการก่อสร้างถนนคอนกรีตเสริมเหล็ก หมู่ที่ 22 บ้านแก่นทองธานี </t>
  </si>
  <si>
    <t xml:space="preserve"> (ซอย เหมือนสุวรรณพงษ์)</t>
  </si>
  <si>
    <t xml:space="preserve">39) โครงการก่อสร้างถนนคอนกรีตเสริมเหล็ก หมู่ที่ 22 บ้านแก่นทองธานี </t>
  </si>
  <si>
    <t xml:space="preserve">  (ซอย ชุมชนบ้านรัศมีถึงทางเข้าสนามบิน)</t>
  </si>
  <si>
    <t xml:space="preserve">40) โครงการก่อสร้างวางท่อระบายน้ำ หมู่ที่ 23 บ้านไทรทอง </t>
  </si>
  <si>
    <t xml:space="preserve">  (ซอยชุมชนไทรทอง 4 ซอยจิตตะมัย 2-5)</t>
  </si>
  <si>
    <t xml:space="preserve">41) โครงการก่อสร้างถนนคอนกรีตเสริมเหล็ก หมู่ที่ 23 บ้านไทรทอง  </t>
  </si>
  <si>
    <t xml:space="preserve">  (ซอยชุมชนไทรทอง 2 ประชารักษ์ 1)</t>
  </si>
  <si>
    <t>19) โครงการก่อสร้างถนนคอนกรีตเสริมเหล็ก หมู่ที่ 8 บ้านหนองโจด</t>
  </si>
  <si>
    <t xml:space="preserve"> (ซอยบ้านนางทองคำ เพ็งพระจันทร์) </t>
  </si>
  <si>
    <t xml:space="preserve">21) โครงการก่อสร้างถนนคอนกรีตเสริมเหล็ก หมู่ที่ 9 บ้านหนองขาม </t>
  </si>
  <si>
    <t xml:space="preserve"> (ซอยผู้ใหญ่บ้าน นายประดุง วังขันธ์)</t>
  </si>
  <si>
    <t xml:space="preserve">22) โครงการก่อสร้างวางท่อระบายน้ำพร้อมบ่อพักและรางวีหมู่ที่ 10 บ้านคำไฮ  </t>
  </si>
  <si>
    <t xml:space="preserve">  (จากแยกบ้านเลขที่7นายปรีชา แพงมา ถึง บ้านเลขที่ 1นายพงษ์พิทักษ์ ศิลปษา)</t>
  </si>
  <si>
    <t xml:space="preserve">24) โครงการก่อสร้างวางท่อระบายน้ำพร้อมบ่อพักและรางวีหมู่ที่10 บ้านคำไฮ  </t>
  </si>
  <si>
    <t xml:space="preserve">  (พื้นที่ชุมชน2จากบ้านเลขที่8 ถึงบ้านเลขที่ 46)</t>
  </si>
  <si>
    <t xml:space="preserve">26) โครงการก่อสร้างถนนคอนกรีตเสริมเหล็กหมู่ที่ 11บ้านสันติสุข(ซอย 5) </t>
  </si>
  <si>
    <t>31) โครงการปรับปรุงถนนด้านทิศตะวันตกบึงหนองโคตร หมู่ที่ 14บ้านหัวทุ่งนคร</t>
  </si>
  <si>
    <t xml:space="preserve">32) โครงการก่อสร้างวางท่อระบายน้ำพร้อมบ่อพักและรางวีหมู่ที่15บ้านหนองขาม  </t>
  </si>
  <si>
    <t xml:space="preserve">  (สี่แยกรัตนาธานี – ถนนเหล่านาดี)</t>
  </si>
  <si>
    <t xml:space="preserve">34) โครงการก่อสร้างวางท่อระบายน้ำพร้อมบ่อพักและรางวีหมู่ที่ 18 บ้านเป็ด </t>
  </si>
  <si>
    <t xml:space="preserve"> (จากบ้านนายบุญหลาย แก้วลือ ถึง บ้านนายทองทิพย์ ขุนศรี)</t>
  </si>
  <si>
    <t xml:space="preserve">36) โครงการก่อสร้างถนนคอนกรีตเสริมเหล็กหมู่ที่ 20บ้านสุภัทรา </t>
  </si>
  <si>
    <t xml:space="preserve">37) โครงการก่อสร้างถนนคอนกรีตเสริมเหล็กหมู่ที่ 21 บ้านโคกฟันโปง  </t>
  </si>
  <si>
    <t xml:space="preserve">  (ซอย สุขสวัสดิ์)</t>
  </si>
  <si>
    <t xml:space="preserve">  (ซอย หลังสถาบัน3 แยกสุสาน)</t>
  </si>
  <si>
    <t xml:space="preserve">1) โครงการก่อสร้างวางท่อระบายน้ำพร้อมบ่อพักและรางวี จำนวน 2 จุด  </t>
  </si>
  <si>
    <t xml:space="preserve">หมู่ที่ 1 บ้านเป็ด(ซอยบ้านนางสมศรี แคว้นน้อย) </t>
  </si>
  <si>
    <t xml:space="preserve">2) โครงการก่อสร้างถนนคอนกรีตเสริมเหล็ก หมู่ที่ 1 บ้านเป็ด  </t>
  </si>
  <si>
    <t xml:space="preserve">  (ซอยนายเหรียญทอง ช่วยปุ้ง)</t>
  </si>
  <si>
    <t xml:space="preserve">3) โครงการก่อสร้างวางท่อระบายน้ำพร้อมบ่อพักและรางวีจำนวน 1 จุด  </t>
  </si>
  <si>
    <t xml:space="preserve">  หมู่ที่ 1 บ้านเป็ด (จากแยกถนนศรีจันทร์ ถึงบ้านนางเบย หาญสุริย์)</t>
  </si>
  <si>
    <t xml:space="preserve">4) โครงการก่อสร้างวางท่อระบายน้ำพร้อมบ่อพักและรางวีจำนวน 1 จุด หมู่ที่ 2  </t>
  </si>
  <si>
    <t xml:space="preserve">  บ้านเป็ด (จากบ้านนางวิภาดา ถึงบ้านนายศุภผล)</t>
  </si>
  <si>
    <t xml:space="preserve">5) โครงการก่อสร้างถนนคอนกรีตเสริมเหล็ก หมู่ที่ 3 บ้านเป็ด </t>
  </si>
  <si>
    <t xml:space="preserve">  (จากบ้านนางกนกอร โอดพิมพ์ ถึงบ้านนายศักดิ์สิน ชัยมงคล) </t>
  </si>
  <si>
    <t xml:space="preserve">6) โครงการก่อสร้างวางท่อระบายน้ำพร้อมบ่อพักและรางวีจำนวน 1 จุด หมู่ที่ 3 </t>
  </si>
  <si>
    <t xml:space="preserve"> บ้านเป็ด(จากบ้านเลขที่133 บ้านนางเป สอนถม ถึง บ้านเลขที่ 137 นายเกตุ อุทธา)</t>
  </si>
  <si>
    <t xml:space="preserve">7) โครงการก่อสร้างวางท่อระบายน้ำพร้อมบ่อพักและรางวีจำนวน 1 จุด หมู่ที่ 4  </t>
  </si>
  <si>
    <t xml:space="preserve">  บ้านโคกฟันโปง(จากบ้านนายวิไล ไกรสร ถึง หน้าบ้านแม่บัวบาน นามพุทธา ถนนรอบวัด)</t>
  </si>
  <si>
    <t xml:space="preserve">8) โครงการก่อสร้างวางท่อระบายน้ำพร้อมบ่อพักและรางวีจำนวน 1 จุด หมู่ที่ 4  </t>
  </si>
  <si>
    <t xml:space="preserve">  บ้านโคกฟันโปง ( จากบ้านนางสำราญ สอนถม ถึงบ้านนางวารุณี วัฒนบุตร )  </t>
  </si>
  <si>
    <t xml:space="preserve">9) โครงการก่อสร้างวางท่อระบายน้ำพร้อมบ่อพักและรางวีจำนวน 1 จุด หมู่ที่ 4 </t>
  </si>
  <si>
    <t xml:space="preserve">  บ้านโคกฟันโปง (บ้านนางสมปอง ดวงกลางใต้)</t>
  </si>
  <si>
    <t xml:space="preserve">10) โครงการก่อสร้างวางท่อระบายน้ำพร้อมบ่อพักและรางวี จำนวน 2 จุด </t>
  </si>
  <si>
    <t xml:space="preserve">  หมู่ที่ 5 บ้านหัวทุ่ง (ซอยมาย ค่ายหนู ถึง หน้าวัดศรีสะอาด)</t>
  </si>
  <si>
    <t xml:space="preserve">11) โครงการก่อสร้างวางท่อระบายน้ำพร้อมบ่อพักและรางวีจำนวน 2 จุด หมู่ที่ 5 </t>
  </si>
  <si>
    <t xml:space="preserve">  บ้านหัวทุ่ง (ซอยสมานสามัคคี) </t>
  </si>
  <si>
    <t xml:space="preserve">12) โครงการก่อสร้างวางท่อระบายน้ำพร้อมบ่อพักและรางวี จำนวน 2 จุด  </t>
  </si>
  <si>
    <t xml:space="preserve">  หมู่ที่ 5 บ้านหัวทุ่ง (ซอยตาเคนอุทิศ) </t>
  </si>
  <si>
    <t xml:space="preserve">13) โครงการก่อสร้างวางท่อระบายน้ำพร้อมบ่อพักและรางวีจำนวน 2 จุด </t>
  </si>
  <si>
    <t xml:space="preserve">  หมู่ที่ 5 บ้านหัวทุ่ง (ซอยตาคำอุทิศ) </t>
  </si>
  <si>
    <t xml:space="preserve">14) โครงการก่อสร้างวางท่อระบายน้ำพร้อมบ่อพักและรางวีจำนวน 2 จุด หมู่ที่ 5 </t>
  </si>
  <si>
    <t xml:space="preserve">  บ้านหัวทุ่ง (ซอยอินทิราอยู่ในชุมชนหัวทุ่ง4)</t>
  </si>
  <si>
    <t xml:space="preserve"> - โครงการก่อสร้างปรับปรุงอาคารสำนักงานทต.บ้านเป็ด ต่อเติมห้องกองสวัสดิการฯ</t>
  </si>
  <si>
    <t xml:space="preserve">  - โครงการก่อสร้างรั้วพร้อมประตูโรงเรียนเทศบาลบ้านเป็ด</t>
  </si>
  <si>
    <t xml:space="preserve"> - โครงการติดตั้งไฟฟ้าแสงสว่างและกล้องวงจรปิด (CCTV) ในจุดเสี่ยงภัยพื้นที่</t>
  </si>
  <si>
    <t xml:space="preserve"> - โครงการปรับปรุงสภาพพื้นที่บริเวณลานจอดรถขยะเดิม</t>
  </si>
  <si>
    <t xml:space="preserve"> - โครงการก่อสร้างลานกีฬาและที่ออกกำลังกาย</t>
  </si>
  <si>
    <t xml:space="preserve">  - โครงการก่อสร้างอาคารเก็บพัสดุของกองคลัง</t>
  </si>
  <si>
    <t xml:space="preserve"> - โครงการปรับปรุงภูมิทัศน์หาดทรายทะเลสาบหนองโคตร</t>
  </si>
  <si>
    <t xml:space="preserve"> - ป้ายประวัติการพัฒนาบึงหนองโคตร</t>
  </si>
  <si>
    <t xml:space="preserve"> - โครงการปรับปรุงภูมิทัศน์สถานที่ท่องเที่ยวในเขตทต.บ้านเป็ด</t>
  </si>
  <si>
    <t xml:space="preserve"> - เงินอุดหนุนคกก.ชุมชน เพื่อทำกิจกรรมการพัฒนาชุมชนในเขตทต.บ้านเป็ด</t>
  </si>
  <si>
    <t xml:space="preserve"> - เงินอุดหนุนคกก.ชุมชน เพื่อจัดกิจกรรมเทิดพระเกียรติฯ</t>
  </si>
  <si>
    <t>2. ครุภัณฑ์สำรวจ</t>
  </si>
  <si>
    <t>3. ครุภัณฑ์ก่อสร้าง</t>
  </si>
  <si>
    <t>5. ครุภัณฑ์ยานพาหนะและขนส่ง</t>
  </si>
  <si>
    <t>6. ครุภัณฑ์การเกษตร</t>
  </si>
  <si>
    <t>8. ครุภัณฑ์งานบ้านงานครัว</t>
  </si>
  <si>
    <t>9. ค่าบำรุงรักษาและปรับปรุงครุภัณฑ์</t>
  </si>
  <si>
    <t>1) โครงการก่อสร้างวางท่อระบายน้ำพร้อมบ่อพัก 11 บ่อ และรางวี 1 ข้าง หมู่ที่ 5</t>
  </si>
  <si>
    <t>2) โครงการก่อสร้างถนนคสล. หมู่ที่8 (ปากทางเข้าอู่สมานเซอร์วิส)</t>
  </si>
  <si>
    <t>3) โครงการก่อสร้างวางท่อระบายน้ำพร้อมบ่อพักและรางงวี หมู่ที่ 9</t>
  </si>
  <si>
    <t>4) โครงการก่อสร้างวางท่อระบายน้ำพร้อมบ่อพักและรางงวี หมู่ที่ 9</t>
  </si>
  <si>
    <t>5) โครงการก่อสร้างวางท่อระบายน้ำพร้อมบ่อพักและรางงวี หมู่ที่ 9 (ซอยทองนิมิตร)</t>
  </si>
  <si>
    <t>6) โครงการก่อสร้างถนนคสล. หมู่ที่ 9 (ซอยทองนิมิตร)</t>
  </si>
  <si>
    <t>7) โครงการก่อสร้างถนนคสล. หมู่ที่ 9 (ซอย 2 ทุ่งทอง)</t>
  </si>
  <si>
    <t>8) โครงการก่อสร้างถนนคสล. หมู่ที่ 9 (ซอยแยกมารวยลงไปหอพัก)</t>
  </si>
  <si>
    <t>9) โครงการก่อสร้างวางท่อระบายน้ำพร้อมบ่อพักและรางงวี หมู่ที่ 10</t>
  </si>
  <si>
    <t xml:space="preserve"> 29) โครงการก่อสร้างถนน คสล. หมู่ที่ 21 บ้านโคกฟันโปง</t>
  </si>
  <si>
    <t xml:space="preserve"> 30) โครงการงานเสริมผิวลาดยาง ASPHALTIC CONCRETE หมู่ที่ 14</t>
  </si>
  <si>
    <t>10) โครงการก่อสร้างวางท่อระบายน้ำพร้อมบ่อพักและรางงวี หมู่ที่ 10</t>
  </si>
  <si>
    <t>11) โครงการก่อสร้างถนนคสล. หมู่ที่ 10 (ทางเข้าโรงเรียนคนตาบอด)</t>
  </si>
  <si>
    <t>12) โครงการก่อสร้างถนนคสล. หมู่ที่ 12 (ซอยแม่เข็ม)</t>
  </si>
  <si>
    <t>13) โครงการก่อสร้างถนนคสล. หมู่ที่ 13 (ข้างโรงขวด ถึง บ้านผอ.คำพันธ์)</t>
  </si>
  <si>
    <t>14) โครงการก่อสร้างถนนคสล. หมู่ที่ 14 (ซอยฝั่งตรงข้ามร้านอาหารแวดู)</t>
  </si>
  <si>
    <t>15) โครงการก่อสร้างถนนคสล. หมู่ที่ 15 (ซอยบ้านดต.ชูชีพ)</t>
  </si>
  <si>
    <t>16) โครงการก่อสร้างถนนคสล. หมู่ที่ 15 (ซอยบ้านอาจารย์ประกอบ)</t>
  </si>
  <si>
    <t>17) โครงการก่อสร้างถนนคสล. หมู่ที่ 15 (ซอยด.ต.เกรียงไกร)</t>
  </si>
  <si>
    <t>18) โครงการก่อสร้างถนนคสล. หมู่ที่ 15 (ซอยข้างร้านโอมประดับยนต์ ตึกสีส้ม)</t>
  </si>
  <si>
    <t>19) โครงการก่อสร้างถนนคสล. หมู่ที่ 16 (ซอยรัตนาคาร์แคร์ ซอยบ้านนางเตือนใจ)</t>
  </si>
  <si>
    <t>20) โครงการก่อสร้างถนนคสล. หมู่ที่ 16 (ซอยรัตนาคาร์แคร์ ซอยบ้านนางบุบผา)</t>
  </si>
  <si>
    <t>21) โครงการก่อสร้างถนนคสล. หมู่ที่ 16 (ซอยรัตนาคาร์แคร์1,2 และ3 ทิศตะวันออก)</t>
  </si>
  <si>
    <t>22) โครงการก่อสร้างถนนคสล. หมู่ที่ 18 (ถนนฟาร์มแสงดาว)</t>
  </si>
  <si>
    <t>23) โครงการก่อสร้างวางท่อระบายน้ำพร้อมบ่อพัก หมู่ที่ 19 (ซอยชุมชนเปรมฤดี)</t>
  </si>
  <si>
    <t>24) โครงการก่อสร้างถนนคสล. หมู่ที่ 19 บ้านกังวาน (ซอย1 ถึงซอย 4)</t>
  </si>
  <si>
    <t>25) โครงการก่อสร้างวางท่อระบายน้ำพร้อมบ่อพักและรางงวี หมู่ที่ 19 บ้านกังวาน</t>
  </si>
  <si>
    <t>26) โครงการก่อสร้างวางท่อระบายน้ำพร้อมบ่อพักและรางงวี หมู่ที่ 19 บ้านกังวาน (ซอยดีดี)</t>
  </si>
  <si>
    <t>27) โครงการก่อสร้างถนนคสล. หมู่ที่ 20 บ้านสุภัทรา (ซอยบ้านนายแหลม)</t>
  </si>
  <si>
    <t>28) โครงการก่อสร้างวางท่อระบายน้ำพร้อมบ่อพักและรางงวี หมู่ที่ 21</t>
  </si>
  <si>
    <t xml:space="preserve">29) โครงการก่อสร้างถนนคสล. หมู่ที่ 21 บ้านโคกฟันโปง (ซอยโชคชัย2 ทะลุหนองจิก) </t>
  </si>
  <si>
    <t>30) โครงการก่อสร้างถนนแอสฟัลติกคอนกรีต หมู่ที่ 11 บ้านสันติสุข และ หมู่ที่ 22</t>
  </si>
  <si>
    <t>31) โครงการก่อสร้างถนนคอนกรีตเสริมเหล็ก บ้านโคกฟันโปง หมู่ที่  4 (ซอยชุมชนวังทอง)</t>
  </si>
  <si>
    <t>32) โครงการก่อสร้างถนนคอนกรีตเสริมเหล็ก ม.11 บ้านสันติสุข (สันติสุข ซอย 4 ต่อเนื่อง</t>
  </si>
  <si>
    <t>33) โครงการก่อสร้างถนนคอนกรีตเสริมเหล็ก ม.12 บ้านกอกน้อย (ซอยทรัพย์สมบูรณ์)</t>
  </si>
  <si>
    <t>34) โครงการก่อสร้างถนนคอนกรีตเสริมเหล็ก ม.14 บ้านหัวทุ่งนคร (ซอยหลังบ้านพัก</t>
  </si>
  <si>
    <t>35) โครงการก่อสร้างถนนคอนกรีตเสริมเหล็ก ม.20 บ้านสุภัทรา (ถนนซอยโรงเรียน</t>
  </si>
  <si>
    <t>36) โครงการก่อสร้างถนนคอนกรีตเสริมเหล็ก ม.22 บ้านแก่นทอง (นวลหงษ์ ซอย 10)</t>
  </si>
  <si>
    <t>37) โครงการก่อสร้างถนนคอนกรีตเสริมเหล็ก ม.4 บ้านโคกฟันโปง (ซอยป่าม่วง)</t>
  </si>
  <si>
    <t>38) โครงการก่อสร้างถนนคอนกรีตเสริมเหล็ก ม.8 บ้านหนองโจด (ซอยถุงเพชร5)</t>
  </si>
  <si>
    <t>39) โครงการก่อสร้างถนนคอนกรีตเสริมเหล็ก ม.8 บ้านหนองโจด (ถนนซอย 6 ชุมชนดวงตะวัน 3)</t>
  </si>
  <si>
    <t>40) โครงการก่อสร้างถนนคอนกรีตเสริมเหล็ก ม.8 บ้านหนองโจด ถนนซอย5/1(ซอยเศรษฐี)</t>
  </si>
  <si>
    <t>41) โครงการก่อสร้างถนนคอนกรีตเสริมเหล็ก ม.9บ้านหนองขาม (ถนนทุ่งทองซอย 4 หน้าบ้าน</t>
  </si>
  <si>
    <t>42) โครงการก่อสร้างถนนคอนกรีตเสริมเหล็กพร้อมวางท่อระบายน้ำและบ่อพัก ม.22</t>
  </si>
  <si>
    <t>43) โครงการก่อสร้างถนนคอนกรีตเสริมเหล็ก ม.11 บ้านสันติสุข (ซอยต้นตาล)</t>
  </si>
  <si>
    <t>44) โครงการก่อสร้างยกระดับถนนคอนกรีตเสริมเหล็กบ้านหัวทุ่ง ม.5 (ถนนหลังศูนย์</t>
  </si>
  <si>
    <t>45) โครงการก่อสร้างวางท่องระบายน้ำคอนกรีตเสริมเหล็กพร้อมบ่อพักและรางวี ม.8</t>
  </si>
  <si>
    <t>46) โครงการก่อสร้างวางท่อระบายน้ำคอนกรีตเสริมเหล็กพร้อมบ่อพักและรางวีและ</t>
  </si>
  <si>
    <t>47) โครงการก่อสร้างวางท่อระบายน้ำพร้อมบ่อพักและรางวี ม.10 บ้านคำไฮ (แยกหอพัก</t>
  </si>
  <si>
    <t>48) โครงการก่อสร้างวางท่อระบายน้ำพร้อมบ่อพักและรางวี ม.19 บ้านกังวาน (ซอยมีสุข</t>
  </si>
  <si>
    <t>49) โครงการก่อสร้างถนนคอนกรีตเสริมเหล็ก ม.18 บ้านหนองโจด (ซอย 5 ชุมชน</t>
  </si>
  <si>
    <t xml:space="preserve"> - ตู้เก็บเอกสารชนิดกระจกบานเลื่อน จำนวน 1 หลัง</t>
  </si>
  <si>
    <t xml:space="preserve"> - โครงการก่อสร้างอาคารเรียนและอาคารประกอบศูนย์เด็กเล็กบ้านโคก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</si>
</sst>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#,##0.00_ ;\-#,##0.00\ 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_-* #,##0.000_-;\-* #,##0.000_-;_-* &quot;-&quot;??_-;_-@_-"/>
    <numFmt numFmtId="206" formatCode="_-* #,##0.0000_-;\-* #,##0.0000_-;_-* &quot;-&quot;??_-;_-@_-"/>
    <numFmt numFmtId="207" formatCode="_-* #,##0.0_-;\-* #,##0.0_-;_-* &quot;-&quot;??_-;_-@_-"/>
  </numFmts>
  <fonts count="83">
    <font>
      <sz val="11"/>
      <color theme="1"/>
      <name val="Tahoma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name val="Tahoma"/>
      <family val="2"/>
    </font>
    <font>
      <b/>
      <sz val="14"/>
      <color indexed="8"/>
      <name val="Wingdings"/>
      <family val="0"/>
    </font>
    <font>
      <b/>
      <i/>
      <u val="single"/>
      <sz val="14"/>
      <color indexed="8"/>
      <name val="TH SarabunPSK"/>
      <family val="2"/>
    </font>
    <font>
      <sz val="13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8"/>
      <name val="Wingdings"/>
      <family val="0"/>
    </font>
    <font>
      <b/>
      <sz val="16.1"/>
      <color indexed="8"/>
      <name val="TH SarabunPSK"/>
      <family val="2"/>
    </font>
    <font>
      <b/>
      <u val="double"/>
      <sz val="16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u val="double"/>
      <sz val="14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sz val="15"/>
      <color indexed="8"/>
      <name val="Wingdings"/>
      <family val="0"/>
    </font>
    <font>
      <b/>
      <u val="single"/>
      <sz val="15"/>
      <color indexed="8"/>
      <name val="TH SarabunPSK"/>
      <family val="2"/>
    </font>
    <font>
      <b/>
      <sz val="13"/>
      <color indexed="8"/>
      <name val="TH SarabunPSK"/>
      <family val="2"/>
    </font>
    <font>
      <i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3"/>
      <name val="TH SarabunPSK"/>
      <family val="2"/>
    </font>
    <font>
      <b/>
      <sz val="11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b/>
      <sz val="13"/>
      <name val="TH SarabunPSK"/>
      <family val="2"/>
    </font>
    <font>
      <b/>
      <sz val="11"/>
      <name val="TH SarabunPSK"/>
      <family val="2"/>
    </font>
    <font>
      <b/>
      <i/>
      <u val="single"/>
      <sz val="13"/>
      <color indexed="8"/>
      <name val="TH SarabunPSK"/>
      <family val="2"/>
    </font>
    <font>
      <b/>
      <i/>
      <u val="single"/>
      <sz val="14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i/>
      <u val="single"/>
      <sz val="14"/>
      <color theme="1"/>
      <name val="TH SarabunPSK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FE6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BEE2EC"/>
        <bgColor indexed="64"/>
      </patternFill>
    </fill>
    <fill>
      <patternFill patternType="solid">
        <fgColor rgb="FFEBF6DE"/>
        <bgColor indexed="64"/>
      </patternFill>
    </fill>
    <fill>
      <patternFill patternType="solid">
        <fgColor rgb="FFFFFF71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rgb="FFFFFFB9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hair"/>
      <bottom style="hair"/>
    </border>
    <border>
      <left/>
      <right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 style="thin"/>
      <top/>
      <bottom/>
    </border>
    <border>
      <left style="double"/>
      <right style="thin"/>
      <top style="hair"/>
      <bottom style="thin"/>
    </border>
    <border>
      <left style="double"/>
      <right style="thin"/>
      <top style="thin"/>
      <bottom/>
    </border>
    <border>
      <left style="double"/>
      <right style="thin"/>
      <top style="hair"/>
      <bottom/>
    </border>
    <border>
      <left style="double"/>
      <right style="thin"/>
      <top style="thin"/>
      <bottom style="double"/>
    </border>
    <border>
      <left style="double"/>
      <right style="thin"/>
      <top style="double"/>
      <bottom style="hair"/>
    </border>
    <border>
      <left/>
      <right/>
      <top style="thin"/>
      <bottom style="thin"/>
    </border>
    <border>
      <left style="thin"/>
      <right style="double"/>
      <top style="hair"/>
      <bottom style="thin"/>
    </border>
    <border>
      <left style="hair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hair"/>
    </border>
    <border>
      <left/>
      <right style="thin"/>
      <top style="thin"/>
      <bottom style="double"/>
    </border>
    <border>
      <left/>
      <right style="double"/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double"/>
      <top style="hair"/>
      <bottom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/>
      <top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hair"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 style="thin"/>
      <right style="double"/>
      <top style="double"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>
        <color indexed="63"/>
      </bottom>
    </border>
    <border>
      <left style="double"/>
      <right/>
      <top style="thin"/>
      <bottom style="thin"/>
    </border>
    <border>
      <left style="thin"/>
      <right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ck"/>
    </border>
    <border>
      <left/>
      <right/>
      <top style="double"/>
      <bottom style="thick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ck"/>
    </border>
    <border>
      <left style="double"/>
      <right style="thin"/>
      <top style="double"/>
      <bottom style="thick"/>
    </border>
    <border>
      <left/>
      <right style="thin"/>
      <top style="double"/>
      <bottom style="thick"/>
    </border>
    <border>
      <left/>
      <right/>
      <top style="double"/>
      <bottom style="thin"/>
    </border>
    <border>
      <left style="thin"/>
      <right style="double"/>
      <top style="double"/>
      <bottom style="thick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double"/>
      <right style="thin"/>
      <top/>
      <bottom style="thick"/>
    </border>
    <border>
      <left/>
      <right style="thin"/>
      <top/>
      <bottom style="thick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double"/>
      <right style="thin"/>
      <top style="thick"/>
      <bottom style="thick"/>
    </border>
    <border>
      <left/>
      <right/>
      <top style="double"/>
      <bottom style="double"/>
    </border>
    <border>
      <left/>
      <right/>
      <top style="thin"/>
      <bottom style="double"/>
    </border>
    <border>
      <left style="double"/>
      <right/>
      <top style="double"/>
      <bottom>
        <color indexed="63"/>
      </bottom>
    </border>
    <border>
      <left/>
      <right/>
      <top style="double"/>
      <bottom/>
    </border>
    <border>
      <left/>
      <right style="thin"/>
      <top style="double"/>
      <bottom>
        <color indexed="63"/>
      </bottom>
    </border>
    <border>
      <left/>
      <right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/>
      <right style="thin"/>
      <top style="double"/>
      <bottom style="hair"/>
    </border>
    <border>
      <left/>
      <right/>
      <top/>
      <bottom style="thick"/>
    </border>
    <border>
      <left>
        <color indexed="63"/>
      </left>
      <right>
        <color indexed="63"/>
      </right>
      <top style="double"/>
      <bottom style="medium"/>
    </border>
    <border>
      <left/>
      <right style="thin"/>
      <top style="double"/>
      <bottom style="medium"/>
    </border>
    <border>
      <left style="double"/>
      <right/>
      <top style="double"/>
      <bottom style="thin"/>
    </border>
    <border>
      <left style="thick"/>
      <right/>
      <top/>
      <bottom style="thick"/>
    </border>
    <border>
      <left style="double"/>
      <right/>
      <top>
        <color indexed="63"/>
      </top>
      <bottom style="double"/>
    </border>
    <border>
      <left style="medium"/>
      <right/>
      <top style="thin"/>
      <bottom style="thin"/>
    </border>
    <border>
      <left/>
      <right/>
      <top style="thick"/>
      <bottom style="thick"/>
    </border>
    <border>
      <left/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71" fillId="20" borderId="5" applyNumberFormat="0" applyAlignment="0" applyProtection="0"/>
    <xf numFmtId="0" fontId="0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98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16" xfId="38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43" fontId="2" fillId="0" borderId="16" xfId="38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13" xfId="38" applyFont="1" applyBorder="1" applyAlignment="1">
      <alignment horizontal="center"/>
    </xf>
    <xf numFmtId="43" fontId="3" fillId="0" borderId="18" xfId="38" applyFont="1" applyBorder="1" applyAlignment="1">
      <alignment horizontal="center"/>
    </xf>
    <xf numFmtId="4" fontId="3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20" xfId="38" applyFont="1" applyBorder="1" applyAlignment="1">
      <alignment/>
    </xf>
    <xf numFmtId="4" fontId="2" fillId="0" borderId="2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3" fontId="3" fillId="33" borderId="21" xfId="38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2" fillId="0" borderId="22" xfId="38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6" xfId="38" applyNumberFormat="1" applyFont="1" applyBorder="1" applyAlignment="1">
      <alignment/>
    </xf>
    <xf numFmtId="4" fontId="2" fillId="0" borderId="16" xfId="38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" fontId="3" fillId="34" borderId="18" xfId="0" applyNumberFormat="1" applyFont="1" applyFill="1" applyBorder="1" applyAlignment="1">
      <alignment/>
    </xf>
    <xf numFmtId="4" fontId="3" fillId="34" borderId="18" xfId="38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6" xfId="38" applyNumberFormat="1" applyFont="1" applyBorder="1" applyAlignment="1">
      <alignment/>
    </xf>
    <xf numFmtId="4" fontId="2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2" fillId="0" borderId="27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" fontId="4" fillId="0" borderId="25" xfId="0" applyNumberFormat="1" applyFont="1" applyFill="1" applyBorder="1" applyAlignment="1">
      <alignment horizontal="left" vertical="top" wrapText="1"/>
    </xf>
    <xf numFmtId="4" fontId="3" fillId="0" borderId="26" xfId="38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2" fillId="0" borderId="28" xfId="38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top"/>
    </xf>
    <xf numFmtId="0" fontId="8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9" fillId="0" borderId="12" xfId="0" applyFont="1" applyBorder="1" applyAlignment="1">
      <alignment horizontal="left"/>
    </xf>
    <xf numFmtId="43" fontId="2" fillId="0" borderId="12" xfId="38" applyFont="1" applyBorder="1" applyAlignment="1">
      <alignment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4" fontId="2" fillId="0" borderId="16" xfId="38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1" fontId="4" fillId="0" borderId="15" xfId="0" applyNumberFormat="1" applyFont="1" applyFill="1" applyBorder="1" applyAlignment="1">
      <alignment horizontal="left" vertical="top" wrapText="1"/>
    </xf>
    <xf numFmtId="1" fontId="5" fillId="0" borderId="15" xfId="0" applyNumberFormat="1" applyFont="1" applyFill="1" applyBorder="1" applyAlignment="1">
      <alignment horizontal="right" vertical="top" wrapText="1"/>
    </xf>
    <xf numFmtId="1" fontId="5" fillId="0" borderId="27" xfId="0" applyNumberFormat="1" applyFont="1" applyFill="1" applyBorder="1" applyAlignment="1">
      <alignment horizontal="right" vertical="top" wrapText="1"/>
    </xf>
    <xf numFmtId="4" fontId="3" fillId="0" borderId="26" xfId="38" applyNumberFormat="1" applyFont="1" applyBorder="1" applyAlignment="1">
      <alignment horizontal="right"/>
    </xf>
    <xf numFmtId="1" fontId="5" fillId="0" borderId="12" xfId="0" applyNumberFormat="1" applyFont="1" applyFill="1" applyBorder="1" applyAlignment="1">
      <alignment horizontal="right" vertical="top" wrapText="1"/>
    </xf>
    <xf numFmtId="1" fontId="5" fillId="0" borderId="13" xfId="0" applyNumberFormat="1" applyFont="1" applyFill="1" applyBorder="1" applyAlignment="1">
      <alignment horizontal="right" vertical="top" wrapText="1"/>
    </xf>
    <xf numFmtId="4" fontId="3" fillId="0" borderId="16" xfId="38" applyNumberFormat="1" applyFont="1" applyBorder="1" applyAlignment="1">
      <alignment horizontal="right"/>
    </xf>
    <xf numFmtId="4" fontId="3" fillId="0" borderId="16" xfId="38" applyNumberFormat="1" applyFont="1" applyBorder="1" applyAlignment="1">
      <alignment horizontal="center"/>
    </xf>
    <xf numFmtId="199" fontId="2" fillId="0" borderId="0" xfId="38" applyNumberFormat="1" applyFont="1" applyAlignment="1">
      <alignment/>
    </xf>
    <xf numFmtId="0" fontId="2" fillId="0" borderId="1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3" fontId="2" fillId="0" borderId="26" xfId="38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9" xfId="0" applyFont="1" applyBorder="1" applyAlignment="1">
      <alignment/>
    </xf>
    <xf numFmtId="43" fontId="2" fillId="0" borderId="32" xfId="38" applyFont="1" applyBorder="1" applyAlignment="1">
      <alignment/>
    </xf>
    <xf numFmtId="43" fontId="3" fillId="34" borderId="18" xfId="38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3" fontId="3" fillId="0" borderId="0" xfId="38" applyFont="1" applyBorder="1" applyAlignment="1">
      <alignment/>
    </xf>
    <xf numFmtId="43" fontId="2" fillId="0" borderId="0" xfId="38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22" xfId="38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43" fontId="2" fillId="0" borderId="33" xfId="38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29" xfId="0" applyFont="1" applyBorder="1" applyAlignment="1">
      <alignment/>
    </xf>
    <xf numFmtId="0" fontId="2" fillId="0" borderId="29" xfId="0" applyFont="1" applyBorder="1" applyAlignment="1">
      <alignment horizontal="left" vertical="center" wrapText="1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/>
    </xf>
    <xf numFmtId="3" fontId="2" fillId="0" borderId="22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left" vertical="top" wrapText="1"/>
    </xf>
    <xf numFmtId="1" fontId="5" fillId="0" borderId="24" xfId="0" applyNumberFormat="1" applyFont="1" applyFill="1" applyBorder="1" applyAlignment="1">
      <alignment horizontal="right" vertical="top" wrapText="1"/>
    </xf>
    <xf numFmtId="1" fontId="5" fillId="0" borderId="25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23" xfId="0" applyFont="1" applyBorder="1" applyAlignment="1">
      <alignment/>
    </xf>
    <xf numFmtId="1" fontId="4" fillId="0" borderId="27" xfId="0" applyNumberFormat="1" applyFont="1" applyFill="1" applyBorder="1" applyAlignment="1">
      <alignment horizontal="left" vertical="top" wrapText="1"/>
    </xf>
    <xf numFmtId="0" fontId="3" fillId="0" borderId="27" xfId="0" applyFont="1" applyBorder="1" applyAlignment="1">
      <alignment/>
    </xf>
    <xf numFmtId="0" fontId="2" fillId="0" borderId="26" xfId="0" applyFont="1" applyBorder="1" applyAlignment="1">
      <alignment/>
    </xf>
    <xf numFmtId="4" fontId="3" fillId="33" borderId="35" xfId="0" applyNumberFormat="1" applyFont="1" applyFill="1" applyBorder="1" applyAlignment="1">
      <alignment/>
    </xf>
    <xf numFmtId="0" fontId="8" fillId="0" borderId="15" xfId="0" applyFont="1" applyBorder="1" applyAlignment="1">
      <alignment horizontal="left"/>
    </xf>
    <xf numFmtId="43" fontId="2" fillId="0" borderId="22" xfId="38" applyFont="1" applyBorder="1" applyAlignment="1">
      <alignment horizontal="right"/>
    </xf>
    <xf numFmtId="43" fontId="2" fillId="0" borderId="13" xfId="38" applyFont="1" applyBorder="1" applyAlignment="1">
      <alignment horizontal="right"/>
    </xf>
    <xf numFmtId="43" fontId="2" fillId="0" borderId="16" xfId="38" applyFont="1" applyBorder="1" applyAlignment="1">
      <alignment horizontal="right"/>
    </xf>
    <xf numFmtId="43" fontId="2" fillId="0" borderId="32" xfId="38" applyFont="1" applyBorder="1" applyAlignment="1">
      <alignment horizontal="right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43" fontId="2" fillId="0" borderId="35" xfId="38" applyFont="1" applyBorder="1" applyAlignment="1">
      <alignment horizontal="right"/>
    </xf>
    <xf numFmtId="43" fontId="2" fillId="0" borderId="28" xfId="38" applyFont="1" applyBorder="1" applyAlignment="1">
      <alignment horizontal="right"/>
    </xf>
    <xf numFmtId="0" fontId="2" fillId="0" borderId="11" xfId="0" applyFont="1" applyBorder="1" applyAlignment="1">
      <alignment vertical="center" wrapText="1"/>
    </xf>
    <xf numFmtId="43" fontId="2" fillId="0" borderId="16" xfId="38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3" fontId="2" fillId="0" borderId="0" xfId="38" applyFont="1" applyAlignment="1">
      <alignment horizontal="right"/>
    </xf>
    <xf numFmtId="43" fontId="2" fillId="0" borderId="16" xfId="38" applyFont="1" applyBorder="1" applyAlignment="1">
      <alignment horizontal="center"/>
    </xf>
    <xf numFmtId="43" fontId="3" fillId="0" borderId="18" xfId="38" applyFont="1" applyBorder="1" applyAlignment="1">
      <alignment horizontal="center" shrinkToFit="1"/>
    </xf>
    <xf numFmtId="43" fontId="2" fillId="0" borderId="22" xfId="38" applyFont="1" applyBorder="1" applyAlignment="1">
      <alignment shrinkToFit="1"/>
    </xf>
    <xf numFmtId="43" fontId="2" fillId="0" borderId="16" xfId="38" applyFont="1" applyBorder="1" applyAlignment="1">
      <alignment shrinkToFit="1"/>
    </xf>
    <xf numFmtId="43" fontId="2" fillId="0" borderId="32" xfId="38" applyFont="1" applyBorder="1" applyAlignment="1">
      <alignment shrinkToFit="1"/>
    </xf>
    <xf numFmtId="43" fontId="2" fillId="0" borderId="35" xfId="38" applyFont="1" applyBorder="1" applyAlignment="1">
      <alignment shrinkToFit="1"/>
    </xf>
    <xf numFmtId="43" fontId="2" fillId="0" borderId="28" xfId="38" applyFont="1" applyBorder="1" applyAlignment="1">
      <alignment shrinkToFit="1"/>
    </xf>
    <xf numFmtId="43" fontId="2" fillId="0" borderId="16" xfId="38" applyFont="1" applyBorder="1" applyAlignment="1">
      <alignment vertical="center" shrinkToFit="1"/>
    </xf>
    <xf numFmtId="43" fontId="2" fillId="0" borderId="16" xfId="38" applyFont="1" applyBorder="1" applyAlignment="1">
      <alignment horizontal="center" shrinkToFit="1"/>
    </xf>
    <xf numFmtId="43" fontId="2" fillId="0" borderId="0" xfId="38" applyFont="1" applyAlignment="1">
      <alignment shrinkToFit="1"/>
    </xf>
    <xf numFmtId="43" fontId="2" fillId="0" borderId="26" xfId="38" applyFont="1" applyBorder="1" applyAlignment="1">
      <alignment horizontal="right"/>
    </xf>
    <xf numFmtId="43" fontId="2" fillId="0" borderId="26" xfId="38" applyFont="1" applyBorder="1" applyAlignment="1">
      <alignment shrinkToFit="1"/>
    </xf>
    <xf numFmtId="0" fontId="2" fillId="0" borderId="12" xfId="0" applyFont="1" applyBorder="1" applyAlignment="1">
      <alignment vertical="center" wrapText="1"/>
    </xf>
    <xf numFmtId="43" fontId="2" fillId="0" borderId="13" xfId="38" applyFont="1" applyBorder="1" applyAlignment="1">
      <alignment horizontal="center" shrinkToFit="1"/>
    </xf>
    <xf numFmtId="43" fontId="4" fillId="0" borderId="16" xfId="38" applyFont="1" applyFill="1" applyBorder="1" applyAlignment="1">
      <alignment horizontal="center" vertical="center" wrapText="1"/>
    </xf>
    <xf numFmtId="43" fontId="2" fillId="0" borderId="28" xfId="38" applyFont="1" applyBorder="1" applyAlignment="1">
      <alignment horizontal="center"/>
    </xf>
    <xf numFmtId="0" fontId="3" fillId="0" borderId="15" xfId="0" applyFont="1" applyBorder="1" applyAlignment="1">
      <alignment/>
    </xf>
    <xf numFmtId="43" fontId="2" fillId="0" borderId="26" xfId="38" applyFont="1" applyBorder="1" applyAlignment="1">
      <alignment horizontal="center"/>
    </xf>
    <xf numFmtId="43" fontId="2" fillId="0" borderId="32" xfId="38" applyFont="1" applyBorder="1" applyAlignment="1">
      <alignment horizontal="center"/>
    </xf>
    <xf numFmtId="43" fontId="2" fillId="0" borderId="27" xfId="38" applyFont="1" applyBorder="1" applyAlignment="1">
      <alignment horizontal="center" shrinkToFit="1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43" fontId="2" fillId="0" borderId="28" xfId="38" applyFont="1" applyBorder="1" applyAlignment="1">
      <alignment/>
    </xf>
    <xf numFmtId="0" fontId="3" fillId="0" borderId="27" xfId="0" applyFont="1" applyBorder="1" applyAlignment="1">
      <alignment horizontal="left"/>
    </xf>
    <xf numFmtId="43" fontId="3" fillId="0" borderId="16" xfId="38" applyFont="1" applyBorder="1" applyAlignment="1">
      <alignment/>
    </xf>
    <xf numFmtId="43" fontId="3" fillId="0" borderId="26" xfId="38" applyFont="1" applyBorder="1" applyAlignment="1">
      <alignment/>
    </xf>
    <xf numFmtId="199" fontId="2" fillId="0" borderId="16" xfId="38" applyNumberFormat="1" applyFont="1" applyBorder="1" applyAlignment="1">
      <alignment/>
    </xf>
    <xf numFmtId="43" fontId="2" fillId="0" borderId="0" xfId="38" applyFont="1" applyAlignment="1">
      <alignment/>
    </xf>
    <xf numFmtId="0" fontId="3" fillId="0" borderId="18" xfId="0" applyFont="1" applyBorder="1" applyAlignment="1">
      <alignment horizontal="center" vertical="center" wrapText="1"/>
    </xf>
    <xf numFmtId="43" fontId="2" fillId="0" borderId="20" xfId="38" applyFont="1" applyBorder="1" applyAlignment="1">
      <alignment horizontal="center"/>
    </xf>
    <xf numFmtId="43" fontId="3" fillId="33" borderId="18" xfId="38" applyFont="1" applyFill="1" applyBorder="1" applyAlignment="1">
      <alignment/>
    </xf>
    <xf numFmtId="43" fontId="3" fillId="0" borderId="0" xfId="38" applyFont="1" applyFill="1" applyBorder="1" applyAlignment="1">
      <alignment/>
    </xf>
    <xf numFmtId="199" fontId="2" fillId="0" borderId="26" xfId="38" applyNumberFormat="1" applyFont="1" applyBorder="1" applyAlignment="1">
      <alignment/>
    </xf>
    <xf numFmtId="0" fontId="4" fillId="0" borderId="27" xfId="0" applyFont="1" applyFill="1" applyBorder="1" applyAlignment="1">
      <alignment horizontal="left" vertical="center" shrinkToFit="1"/>
    </xf>
    <xf numFmtId="43" fontId="3" fillId="0" borderId="20" xfId="38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0" xfId="0" applyFont="1" applyAlignment="1">
      <alignment/>
    </xf>
    <xf numFmtId="43" fontId="3" fillId="0" borderId="18" xfId="38" applyFont="1" applyBorder="1" applyAlignment="1">
      <alignment horizontal="center" vertical="center" wrapText="1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left"/>
    </xf>
    <xf numFmtId="43" fontId="4" fillId="0" borderId="20" xfId="38" applyFont="1" applyFill="1" applyBorder="1" applyAlignment="1">
      <alignment vertical="top" wrapText="1"/>
    </xf>
    <xf numFmtId="43" fontId="2" fillId="0" borderId="26" xfId="38" applyFont="1" applyBorder="1" applyAlignment="1">
      <alignment horizontal="center" vertical="center" wrapText="1"/>
    </xf>
    <xf numFmtId="43" fontId="4" fillId="0" borderId="26" xfId="38" applyFont="1" applyFill="1" applyBorder="1" applyAlignment="1">
      <alignment horizontal="center" vertical="center" wrapText="1"/>
    </xf>
    <xf numFmtId="43" fontId="2" fillId="0" borderId="26" xfId="38" applyFont="1" applyBorder="1" applyAlignment="1">
      <alignment vertical="center" shrinkToFit="1"/>
    </xf>
    <xf numFmtId="43" fontId="2" fillId="0" borderId="26" xfId="38" applyFont="1" applyBorder="1" applyAlignment="1">
      <alignment horizontal="center" shrinkToFit="1"/>
    </xf>
    <xf numFmtId="0" fontId="9" fillId="0" borderId="27" xfId="0" applyFont="1" applyBorder="1" applyAlignment="1">
      <alignment/>
    </xf>
    <xf numFmtId="43" fontId="2" fillId="0" borderId="20" xfId="38" applyFont="1" applyBorder="1" applyAlignment="1">
      <alignment horizontal="right"/>
    </xf>
    <xf numFmtId="0" fontId="3" fillId="0" borderId="17" xfId="0" applyFont="1" applyBorder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43" fontId="20" fillId="0" borderId="18" xfId="38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43" fontId="19" fillId="0" borderId="16" xfId="38" applyFont="1" applyBorder="1" applyAlignment="1">
      <alignment/>
    </xf>
    <xf numFmtId="43" fontId="19" fillId="0" borderId="26" xfId="38" applyFont="1" applyBorder="1" applyAlignment="1">
      <alignment/>
    </xf>
    <xf numFmtId="0" fontId="19" fillId="0" borderId="31" xfId="0" applyNumberFormat="1" applyFont="1" applyBorder="1" applyAlignment="1">
      <alignment horizontal="center"/>
    </xf>
    <xf numFmtId="0" fontId="19" fillId="0" borderId="29" xfId="0" applyFont="1" applyBorder="1" applyAlignment="1">
      <alignment/>
    </xf>
    <xf numFmtId="43" fontId="19" fillId="0" borderId="32" xfId="38" applyFont="1" applyBorder="1" applyAlignment="1">
      <alignment/>
    </xf>
    <xf numFmtId="43" fontId="19" fillId="0" borderId="0" xfId="38" applyFont="1" applyAlignment="1">
      <alignment/>
    </xf>
    <xf numFmtId="43" fontId="20" fillId="0" borderId="22" xfId="38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43" fontId="2" fillId="0" borderId="16" xfId="38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43" fontId="2" fillId="0" borderId="26" xfId="38" applyFont="1" applyFill="1" applyBorder="1" applyAlignment="1">
      <alignment/>
    </xf>
    <xf numFmtId="1" fontId="4" fillId="0" borderId="13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19" fillId="0" borderId="14" xfId="0" applyNumberFormat="1" applyFont="1" applyBorder="1" applyAlignment="1">
      <alignment horizontal="center"/>
    </xf>
    <xf numFmtId="0" fontId="19" fillId="0" borderId="15" xfId="0" applyFont="1" applyBorder="1" applyAlignment="1">
      <alignment/>
    </xf>
    <xf numFmtId="0" fontId="20" fillId="0" borderId="37" xfId="0" applyFont="1" applyFill="1" applyBorder="1" applyAlignment="1">
      <alignment horizontal="right"/>
    </xf>
    <xf numFmtId="43" fontId="20" fillId="0" borderId="37" xfId="38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43" fontId="20" fillId="0" borderId="0" xfId="38" applyFont="1" applyFill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3" fontId="2" fillId="0" borderId="15" xfId="38" applyFont="1" applyBorder="1" applyAlignment="1">
      <alignment/>
    </xf>
    <xf numFmtId="0" fontId="4" fillId="0" borderId="15" xfId="0" applyFont="1" applyFill="1" applyBorder="1" applyAlignment="1">
      <alignment horizontal="left" vertical="center" shrinkToFit="1"/>
    </xf>
    <xf numFmtId="1" fontId="5" fillId="0" borderId="39" xfId="0" applyNumberFormat="1" applyFont="1" applyFill="1" applyBorder="1" applyAlignment="1">
      <alignment horizontal="right" vertical="top" wrapText="1"/>
    </xf>
    <xf numFmtId="0" fontId="15" fillId="0" borderId="15" xfId="0" applyFont="1" applyBorder="1" applyAlignment="1">
      <alignment/>
    </xf>
    <xf numFmtId="43" fontId="2" fillId="0" borderId="27" xfId="38" applyFont="1" applyBorder="1" applyAlignment="1">
      <alignment horizontal="center"/>
    </xf>
    <xf numFmtId="43" fontId="2" fillId="0" borderId="27" xfId="38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0" fontId="17" fillId="0" borderId="12" xfId="0" applyFont="1" applyBorder="1" applyAlignment="1">
      <alignment horizontal="left"/>
    </xf>
    <xf numFmtId="43" fontId="2" fillId="0" borderId="27" xfId="38" applyFont="1" applyBorder="1" applyAlignment="1">
      <alignment shrinkToFit="1"/>
    </xf>
    <xf numFmtId="43" fontId="2" fillId="0" borderId="25" xfId="38" applyFont="1" applyBorder="1" applyAlignment="1">
      <alignment horizontal="center"/>
    </xf>
    <xf numFmtId="0" fontId="9" fillId="0" borderId="24" xfId="0" applyFont="1" applyBorder="1" applyAlignment="1">
      <alignment/>
    </xf>
    <xf numFmtId="0" fontId="4" fillId="0" borderId="15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43" fontId="3" fillId="0" borderId="16" xfId="38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 horizontal="center"/>
    </xf>
    <xf numFmtId="43" fontId="2" fillId="0" borderId="16" xfId="38" applyFont="1" applyFill="1" applyBorder="1" applyAlignment="1">
      <alignment horizontal="right"/>
    </xf>
    <xf numFmtId="43" fontId="2" fillId="0" borderId="28" xfId="38" applyFont="1" applyFill="1" applyBorder="1" applyAlignment="1">
      <alignment horizontal="right"/>
    </xf>
    <xf numFmtId="43" fontId="19" fillId="0" borderId="16" xfId="38" applyFont="1" applyBorder="1" applyAlignment="1">
      <alignment horizontal="center"/>
    </xf>
    <xf numFmtId="44" fontId="19" fillId="0" borderId="16" xfId="38" applyNumberFormat="1" applyFont="1" applyBorder="1" applyAlignment="1">
      <alignment horizontal="right"/>
    </xf>
    <xf numFmtId="4" fontId="3" fillId="36" borderId="18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25" fillId="0" borderId="1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9" xfId="0" applyFont="1" applyBorder="1" applyAlignment="1">
      <alignment/>
    </xf>
    <xf numFmtId="43" fontId="2" fillId="0" borderId="30" xfId="38" applyFont="1" applyBorder="1" applyAlignment="1">
      <alignment horizontal="center"/>
    </xf>
    <xf numFmtId="43" fontId="2" fillId="0" borderId="20" xfId="38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left" vertical="top"/>
    </xf>
    <xf numFmtId="4" fontId="3" fillId="0" borderId="26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left" vertical="center"/>
    </xf>
    <xf numFmtId="43" fontId="12" fillId="0" borderId="16" xfId="38" applyFont="1" applyBorder="1" applyAlignment="1">
      <alignment/>
    </xf>
    <xf numFmtId="43" fontId="2" fillId="0" borderId="16" xfId="38" applyNumberFormat="1" applyFont="1" applyBorder="1" applyAlignment="1">
      <alignment horizontal="center"/>
    </xf>
    <xf numFmtId="43" fontId="2" fillId="0" borderId="16" xfId="38" applyNumberFormat="1" applyFont="1" applyBorder="1" applyAlignment="1">
      <alignment/>
    </xf>
    <xf numFmtId="43" fontId="3" fillId="34" borderId="18" xfId="0" applyNumberFormat="1" applyFont="1" applyFill="1" applyBorder="1" applyAlignment="1">
      <alignment/>
    </xf>
    <xf numFmtId="43" fontId="2" fillId="0" borderId="16" xfId="0" applyNumberFormat="1" applyFont="1" applyBorder="1" applyAlignment="1">
      <alignment horizontal="center"/>
    </xf>
    <xf numFmtId="43" fontId="3" fillId="0" borderId="16" xfId="0" applyNumberFormat="1" applyFont="1" applyFill="1" applyBorder="1" applyAlignment="1">
      <alignment/>
    </xf>
    <xf numFmtId="43" fontId="3" fillId="36" borderId="21" xfId="0" applyNumberFormat="1" applyFont="1" applyFill="1" applyBorder="1" applyAlignment="1">
      <alignment/>
    </xf>
    <xf numFmtId="43" fontId="2" fillId="0" borderId="28" xfId="38" applyNumberFormat="1" applyFont="1" applyBorder="1" applyAlignment="1">
      <alignment/>
    </xf>
    <xf numFmtId="43" fontId="2" fillId="0" borderId="16" xfId="0" applyNumberFormat="1" applyFont="1" applyBorder="1" applyAlignment="1">
      <alignment/>
    </xf>
    <xf numFmtId="43" fontId="2" fillId="0" borderId="32" xfId="38" applyNumberFormat="1" applyFont="1" applyFill="1" applyBorder="1" applyAlignment="1">
      <alignment/>
    </xf>
    <xf numFmtId="43" fontId="3" fillId="34" borderId="42" xfId="0" applyNumberFormat="1" applyFont="1" applyFill="1" applyBorder="1" applyAlignment="1">
      <alignment/>
    </xf>
    <xf numFmtId="43" fontId="3" fillId="34" borderId="18" xfId="0" applyNumberFormat="1" applyFont="1" applyFill="1" applyBorder="1" applyAlignment="1">
      <alignment horizontal="right"/>
    </xf>
    <xf numFmtId="43" fontId="2" fillId="0" borderId="32" xfId="38" applyNumberFormat="1" applyFont="1" applyBorder="1" applyAlignment="1">
      <alignment horizontal="center"/>
    </xf>
    <xf numFmtId="43" fontId="2" fillId="0" borderId="32" xfId="0" applyNumberFormat="1" applyFont="1" applyBorder="1" applyAlignment="1">
      <alignment/>
    </xf>
    <xf numFmtId="43" fontId="2" fillId="0" borderId="32" xfId="38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3" fillId="0" borderId="18" xfId="0" applyNumberFormat="1" applyFont="1" applyBorder="1" applyAlignment="1">
      <alignment horizontal="center"/>
    </xf>
    <xf numFmtId="43" fontId="3" fillId="0" borderId="18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/>
    </xf>
    <xf numFmtId="43" fontId="2" fillId="0" borderId="22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43" fontId="17" fillId="0" borderId="12" xfId="0" applyNumberFormat="1" applyFont="1" applyBorder="1" applyAlignment="1">
      <alignment horizontal="left"/>
    </xf>
    <xf numFmtId="43" fontId="3" fillId="0" borderId="12" xfId="0" applyNumberFormat="1" applyFont="1" applyBorder="1" applyAlignment="1">
      <alignment horizontal="left"/>
    </xf>
    <xf numFmtId="43" fontId="3" fillId="0" borderId="13" xfId="0" applyNumberFormat="1" applyFont="1" applyBorder="1" applyAlignment="1">
      <alignment horizontal="left"/>
    </xf>
    <xf numFmtId="43" fontId="2" fillId="0" borderId="12" xfId="0" applyNumberFormat="1" applyFont="1" applyBorder="1" applyAlignment="1">
      <alignment/>
    </xf>
    <xf numFmtId="43" fontId="2" fillId="0" borderId="12" xfId="0" applyNumberFormat="1" applyFont="1" applyBorder="1" applyAlignment="1">
      <alignment horizontal="left"/>
    </xf>
    <xf numFmtId="43" fontId="2" fillId="0" borderId="13" xfId="0" applyNumberFormat="1" applyFont="1" applyBorder="1" applyAlignment="1">
      <alignment horizontal="left"/>
    </xf>
    <xf numFmtId="43" fontId="2" fillId="0" borderId="12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 horizontal="left"/>
    </xf>
    <xf numFmtId="43" fontId="3" fillId="34" borderId="18" xfId="38" applyNumberFormat="1" applyFont="1" applyFill="1" applyBorder="1" applyAlignment="1">
      <alignment/>
    </xf>
    <xf numFmtId="43" fontId="3" fillId="33" borderId="21" xfId="38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/>
    </xf>
    <xf numFmtId="43" fontId="3" fillId="0" borderId="14" xfId="0" applyNumberFormat="1" applyFont="1" applyFill="1" applyBorder="1" applyAlignment="1">
      <alignment horizontal="right"/>
    </xf>
    <xf numFmtId="43" fontId="3" fillId="0" borderId="15" xfId="0" applyNumberFormat="1" applyFont="1" applyFill="1" applyBorder="1" applyAlignment="1">
      <alignment horizontal="right"/>
    </xf>
    <xf numFmtId="43" fontId="3" fillId="0" borderId="26" xfId="0" applyNumberFormat="1" applyFont="1" applyFill="1" applyBorder="1" applyAlignment="1">
      <alignment/>
    </xf>
    <xf numFmtId="43" fontId="3" fillId="0" borderId="26" xfId="38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 horizontal="right"/>
    </xf>
    <xf numFmtId="43" fontId="3" fillId="0" borderId="12" xfId="0" applyNumberFormat="1" applyFont="1" applyFill="1" applyBorder="1" applyAlignment="1">
      <alignment horizontal="right"/>
    </xf>
    <xf numFmtId="43" fontId="3" fillId="0" borderId="16" xfId="38" applyNumberFormat="1" applyFont="1" applyFill="1" applyBorder="1" applyAlignment="1">
      <alignment/>
    </xf>
    <xf numFmtId="43" fontId="2" fillId="0" borderId="16" xfId="38" applyNumberFormat="1" applyFont="1" applyFill="1" applyBorder="1" applyAlignment="1">
      <alignment/>
    </xf>
    <xf numFmtId="43" fontId="3" fillId="0" borderId="31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43" fontId="2" fillId="0" borderId="29" xfId="0" applyNumberFormat="1" applyFont="1" applyBorder="1" applyAlignment="1">
      <alignment/>
    </xf>
    <xf numFmtId="43" fontId="2" fillId="0" borderId="29" xfId="0" applyNumberFormat="1" applyFont="1" applyBorder="1" applyAlignment="1">
      <alignment horizontal="left"/>
    </xf>
    <xf numFmtId="43" fontId="2" fillId="0" borderId="30" xfId="0" applyNumberFormat="1" applyFont="1" applyBorder="1" applyAlignment="1">
      <alignment horizontal="left"/>
    </xf>
    <xf numFmtId="43" fontId="3" fillId="0" borderId="32" xfId="0" applyNumberFormat="1" applyFont="1" applyFill="1" applyBorder="1" applyAlignment="1">
      <alignment/>
    </xf>
    <xf numFmtId="43" fontId="3" fillId="0" borderId="34" xfId="0" applyNumberFormat="1" applyFont="1" applyFill="1" applyBorder="1" applyAlignment="1">
      <alignment horizontal="right"/>
    </xf>
    <xf numFmtId="43" fontId="3" fillId="0" borderId="17" xfId="0" applyNumberFormat="1" applyFont="1" applyFill="1" applyBorder="1" applyAlignment="1">
      <alignment horizontal="right"/>
    </xf>
    <xf numFmtId="43" fontId="3" fillId="0" borderId="17" xfId="0" applyNumberFormat="1" applyFont="1" applyBorder="1" applyAlignment="1">
      <alignment horizontal="left"/>
    </xf>
    <xf numFmtId="43" fontId="3" fillId="0" borderId="10" xfId="0" applyNumberFormat="1" applyFont="1" applyFill="1" applyBorder="1" applyAlignment="1">
      <alignment horizontal="right"/>
    </xf>
    <xf numFmtId="43" fontId="3" fillId="0" borderId="22" xfId="0" applyNumberFormat="1" applyFont="1" applyFill="1" applyBorder="1" applyAlignment="1">
      <alignment/>
    </xf>
    <xf numFmtId="43" fontId="3" fillId="0" borderId="22" xfId="38" applyNumberFormat="1" applyFont="1" applyFill="1" applyBorder="1" applyAlignment="1">
      <alignment/>
    </xf>
    <xf numFmtId="43" fontId="2" fillId="0" borderId="13" xfId="0" applyNumberFormat="1" applyFont="1" applyBorder="1" applyAlignment="1">
      <alignment/>
    </xf>
    <xf numFmtId="43" fontId="3" fillId="0" borderId="29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left"/>
    </xf>
    <xf numFmtId="43" fontId="2" fillId="0" borderId="15" xfId="0" applyNumberFormat="1" applyFont="1" applyBorder="1" applyAlignment="1">
      <alignment horizontal="left"/>
    </xf>
    <xf numFmtId="43" fontId="2" fillId="0" borderId="27" xfId="0" applyNumberFormat="1" applyFont="1" applyBorder="1" applyAlignment="1">
      <alignment horizontal="left"/>
    </xf>
    <xf numFmtId="43" fontId="2" fillId="0" borderId="26" xfId="38" applyNumberFormat="1" applyFont="1" applyBorder="1" applyAlignment="1">
      <alignment horizontal="center"/>
    </xf>
    <xf numFmtId="43" fontId="2" fillId="0" borderId="26" xfId="38" applyNumberFormat="1" applyFont="1" applyBorder="1" applyAlignment="1">
      <alignment/>
    </xf>
    <xf numFmtId="43" fontId="3" fillId="0" borderId="20" xfId="0" applyNumberFormat="1" applyFont="1" applyFill="1" applyBorder="1" applyAlignment="1">
      <alignment/>
    </xf>
    <xf numFmtId="43" fontId="2" fillId="0" borderId="20" xfId="38" applyNumberFormat="1" applyFont="1" applyFill="1" applyBorder="1" applyAlignment="1">
      <alignment/>
    </xf>
    <xf numFmtId="43" fontId="3" fillId="0" borderId="20" xfId="38" applyNumberFormat="1" applyFont="1" applyFill="1" applyBorder="1" applyAlignment="1">
      <alignment/>
    </xf>
    <xf numFmtId="43" fontId="3" fillId="0" borderId="15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43" fontId="2" fillId="0" borderId="27" xfId="0" applyNumberFormat="1" applyFont="1" applyBorder="1" applyAlignment="1">
      <alignment/>
    </xf>
    <xf numFmtId="43" fontId="3" fillId="0" borderId="33" xfId="0" applyNumberFormat="1" applyFont="1" applyFill="1" applyBorder="1" applyAlignment="1">
      <alignment/>
    </xf>
    <xf numFmtId="43" fontId="3" fillId="0" borderId="12" xfId="0" applyNumberFormat="1" applyFont="1" applyBorder="1" applyAlignment="1">
      <alignment/>
    </xf>
    <xf numFmtId="43" fontId="3" fillId="0" borderId="13" xfId="0" applyNumberFormat="1" applyFont="1" applyFill="1" applyBorder="1" applyAlignment="1">
      <alignment horizontal="right"/>
    </xf>
    <xf numFmtId="43" fontId="9" fillId="0" borderId="12" xfId="0" applyNumberFormat="1" applyFont="1" applyBorder="1" applyAlignment="1">
      <alignment/>
    </xf>
    <xf numFmtId="43" fontId="3" fillId="33" borderId="21" xfId="38" applyNumberFormat="1" applyFont="1" applyFill="1" applyBorder="1" applyAlignment="1">
      <alignment horizontal="right"/>
    </xf>
    <xf numFmtId="43" fontId="3" fillId="33" borderId="21" xfId="0" applyNumberFormat="1" applyFont="1" applyFill="1" applyBorder="1" applyAlignment="1">
      <alignment horizontal="center"/>
    </xf>
    <xf numFmtId="43" fontId="2" fillId="0" borderId="14" xfId="0" applyNumberFormat="1" applyFont="1" applyBorder="1" applyAlignment="1">
      <alignment/>
    </xf>
    <xf numFmtId="43" fontId="3" fillId="0" borderId="15" xfId="0" applyNumberFormat="1" applyFont="1" applyBorder="1" applyAlignment="1">
      <alignment horizontal="right"/>
    </xf>
    <xf numFmtId="43" fontId="2" fillId="0" borderId="11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43" fontId="3" fillId="33" borderId="18" xfId="38" applyNumberFormat="1" applyFont="1" applyFill="1" applyBorder="1" applyAlignment="1">
      <alignment/>
    </xf>
    <xf numFmtId="43" fontId="8" fillId="0" borderId="15" xfId="0" applyNumberFormat="1" applyFont="1" applyBorder="1" applyAlignment="1">
      <alignment/>
    </xf>
    <xf numFmtId="43" fontId="4" fillId="0" borderId="16" xfId="38" applyNumberFormat="1" applyFont="1" applyFill="1" applyBorder="1" applyAlignment="1">
      <alignment vertical="top" wrapText="1"/>
    </xf>
    <xf numFmtId="43" fontId="2" fillId="0" borderId="31" xfId="0" applyNumberFormat="1" applyFont="1" applyBorder="1" applyAlignment="1">
      <alignment/>
    </xf>
    <xf numFmtId="43" fontId="2" fillId="0" borderId="34" xfId="0" applyNumberFormat="1" applyFont="1" applyBorder="1" applyAlignment="1">
      <alignment/>
    </xf>
    <xf numFmtId="43" fontId="2" fillId="0" borderId="17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center"/>
    </xf>
    <xf numFmtId="43" fontId="3" fillId="0" borderId="0" xfId="38" applyNumberFormat="1" applyFont="1" applyBorder="1" applyAlignment="1">
      <alignment/>
    </xf>
    <xf numFmtId="43" fontId="2" fillId="0" borderId="0" xfId="38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3" fillId="0" borderId="18" xfId="38" applyNumberFormat="1" applyFont="1" applyBorder="1" applyAlignment="1">
      <alignment horizontal="center" shrinkToFit="1"/>
    </xf>
    <xf numFmtId="43" fontId="16" fillId="0" borderId="34" xfId="0" applyNumberFormat="1" applyFont="1" applyBorder="1" applyAlignment="1">
      <alignment/>
    </xf>
    <xf numFmtId="43" fontId="18" fillId="0" borderId="17" xfId="0" applyNumberFormat="1" applyFont="1" applyBorder="1" applyAlignment="1">
      <alignment/>
    </xf>
    <xf numFmtId="43" fontId="2" fillId="0" borderId="22" xfId="0" applyNumberFormat="1" applyFont="1" applyBorder="1" applyAlignment="1">
      <alignment/>
    </xf>
    <xf numFmtId="43" fontId="2" fillId="0" borderId="22" xfId="38" applyNumberFormat="1" applyFont="1" applyBorder="1" applyAlignment="1">
      <alignment shrinkToFit="1"/>
    </xf>
    <xf numFmtId="43" fontId="14" fillId="0" borderId="14" xfId="0" applyNumberFormat="1" applyFont="1" applyBorder="1" applyAlignment="1">
      <alignment/>
    </xf>
    <xf numFmtId="43" fontId="2" fillId="0" borderId="26" xfId="0" applyNumberFormat="1" applyFont="1" applyBorder="1" applyAlignment="1">
      <alignment/>
    </xf>
    <xf numFmtId="43" fontId="2" fillId="0" borderId="26" xfId="38" applyNumberFormat="1" applyFont="1" applyBorder="1" applyAlignment="1">
      <alignment shrinkToFit="1"/>
    </xf>
    <xf numFmtId="43" fontId="2" fillId="0" borderId="12" xfId="0" applyNumberFormat="1" applyFont="1" applyBorder="1" applyAlignment="1">
      <alignment/>
    </xf>
    <xf numFmtId="43" fontId="2" fillId="0" borderId="12" xfId="0" applyNumberFormat="1" applyFont="1" applyBorder="1" applyAlignment="1">
      <alignment horizontal="left" vertical="center" wrapText="1"/>
    </xf>
    <xf numFmtId="43" fontId="2" fillId="0" borderId="16" xfId="0" applyNumberFormat="1" applyFont="1" applyBorder="1" applyAlignment="1">
      <alignment horizontal="right"/>
    </xf>
    <xf numFmtId="43" fontId="2" fillId="0" borderId="16" xfId="38" applyNumberFormat="1" applyFont="1" applyBorder="1" applyAlignment="1">
      <alignment shrinkToFit="1"/>
    </xf>
    <xf numFmtId="43" fontId="2" fillId="0" borderId="16" xfId="0" applyNumberFormat="1" applyFont="1" applyBorder="1" applyAlignment="1">
      <alignment/>
    </xf>
    <xf numFmtId="43" fontId="2" fillId="0" borderId="16" xfId="38" applyNumberFormat="1" applyFont="1" applyBorder="1" applyAlignment="1">
      <alignment shrinkToFit="1"/>
    </xf>
    <xf numFmtId="43" fontId="2" fillId="0" borderId="11" xfId="0" applyNumberFormat="1" applyFont="1" applyBorder="1" applyAlignment="1">
      <alignment/>
    </xf>
    <xf numFmtId="43" fontId="2" fillId="0" borderId="15" xfId="0" applyNumberFormat="1" applyFont="1" applyBorder="1" applyAlignment="1">
      <alignment horizontal="left" vertical="center" wrapText="1"/>
    </xf>
    <xf numFmtId="43" fontId="2" fillId="0" borderId="26" xfId="0" applyNumberFormat="1" applyFont="1" applyBorder="1" applyAlignment="1">
      <alignment horizontal="center"/>
    </xf>
    <xf numFmtId="43" fontId="2" fillId="0" borderId="26" xfId="0" applyNumberFormat="1" applyFont="1" applyBorder="1" applyAlignment="1">
      <alignment/>
    </xf>
    <xf numFmtId="43" fontId="2" fillId="0" borderId="19" xfId="0" applyNumberFormat="1" applyFont="1" applyBorder="1" applyAlignment="1">
      <alignment/>
    </xf>
    <xf numFmtId="43" fontId="2" fillId="0" borderId="0" xfId="0" applyNumberFormat="1" applyFont="1" applyBorder="1" applyAlignment="1">
      <alignment horizontal="left" vertical="center" wrapText="1"/>
    </xf>
    <xf numFmtId="43" fontId="2" fillId="0" borderId="20" xfId="0" applyNumberFormat="1" applyFont="1" applyBorder="1" applyAlignment="1">
      <alignment horizontal="center"/>
    </xf>
    <xf numFmtId="43" fontId="2" fillId="0" borderId="20" xfId="38" applyNumberFormat="1" applyFont="1" applyBorder="1" applyAlignment="1">
      <alignment shrinkToFit="1"/>
    </xf>
    <xf numFmtId="43" fontId="2" fillId="0" borderId="20" xfId="38" applyNumberFormat="1" applyFont="1" applyBorder="1" applyAlignment="1">
      <alignment/>
    </xf>
    <xf numFmtId="43" fontId="3" fillId="34" borderId="18" xfId="38" applyNumberFormat="1" applyFont="1" applyFill="1" applyBorder="1" applyAlignment="1">
      <alignment shrinkToFit="1"/>
    </xf>
    <xf numFmtId="43" fontId="3" fillId="33" borderId="21" xfId="38" applyNumberFormat="1" applyFont="1" applyFill="1" applyBorder="1" applyAlignment="1">
      <alignment shrinkToFit="1"/>
    </xf>
    <xf numFmtId="43" fontId="2" fillId="0" borderId="0" xfId="0" applyNumberFormat="1" applyFont="1" applyFill="1" applyAlignment="1">
      <alignment/>
    </xf>
    <xf numFmtId="43" fontId="2" fillId="0" borderId="14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43" fontId="2" fillId="0" borderId="26" xfId="38" applyNumberFormat="1" applyFont="1" applyBorder="1" applyAlignment="1">
      <alignment shrinkToFit="1"/>
    </xf>
    <xf numFmtId="43" fontId="2" fillId="0" borderId="16" xfId="38" applyNumberFormat="1" applyFont="1" applyBorder="1" applyAlignment="1">
      <alignment/>
    </xf>
    <xf numFmtId="43" fontId="2" fillId="0" borderId="16" xfId="0" applyNumberFormat="1" applyFont="1" applyBorder="1" applyAlignment="1">
      <alignment horizontal="center"/>
    </xf>
    <xf numFmtId="43" fontId="2" fillId="0" borderId="16" xfId="38" applyNumberFormat="1" applyFont="1" applyBorder="1" applyAlignment="1">
      <alignment horizontal="center"/>
    </xf>
    <xf numFmtId="43" fontId="3" fillId="33" borderId="35" xfId="0" applyNumberFormat="1" applyFont="1" applyFill="1" applyBorder="1" applyAlignment="1">
      <alignment/>
    </xf>
    <xf numFmtId="43" fontId="3" fillId="0" borderId="39" xfId="0" applyNumberFormat="1" applyFont="1" applyBorder="1" applyAlignment="1">
      <alignment/>
    </xf>
    <xf numFmtId="43" fontId="3" fillId="0" borderId="40" xfId="0" applyNumberFormat="1" applyFont="1" applyBorder="1" applyAlignment="1">
      <alignment horizontal="left"/>
    </xf>
    <xf numFmtId="43" fontId="2" fillId="0" borderId="32" xfId="0" applyNumberFormat="1" applyFont="1" applyBorder="1" applyAlignment="1">
      <alignment horizontal="center"/>
    </xf>
    <xf numFmtId="43" fontId="3" fillId="0" borderId="26" xfId="38" applyNumberFormat="1" applyFont="1" applyFill="1" applyBorder="1" applyAlignment="1">
      <alignment shrinkToFit="1"/>
    </xf>
    <xf numFmtId="43" fontId="3" fillId="0" borderId="16" xfId="38" applyNumberFormat="1" applyFont="1" applyFill="1" applyBorder="1" applyAlignment="1">
      <alignment shrinkToFit="1"/>
    </xf>
    <xf numFmtId="43" fontId="3" fillId="0" borderId="13" xfId="0" applyNumberFormat="1" applyFont="1" applyFill="1" applyBorder="1" applyAlignment="1">
      <alignment/>
    </xf>
    <xf numFmtId="43" fontId="3" fillId="0" borderId="14" xfId="0" applyNumberFormat="1" applyFont="1" applyBorder="1" applyAlignment="1">
      <alignment/>
    </xf>
    <xf numFmtId="43" fontId="3" fillId="0" borderId="12" xfId="0" applyNumberFormat="1" applyFont="1" applyBorder="1" applyAlignment="1">
      <alignment horizontal="right"/>
    </xf>
    <xf numFmtId="43" fontId="2" fillId="0" borderId="0" xfId="38" applyNumberFormat="1" applyFont="1" applyAlignment="1">
      <alignment shrinkToFit="1"/>
    </xf>
    <xf numFmtId="43" fontId="3" fillId="0" borderId="18" xfId="38" applyNumberFormat="1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3" fillId="0" borderId="27" xfId="0" applyNumberFormat="1" applyFont="1" applyBorder="1" applyAlignment="1">
      <alignment/>
    </xf>
    <xf numFmtId="43" fontId="2" fillId="0" borderId="26" xfId="38" applyNumberFormat="1" applyFont="1" applyBorder="1" applyAlignment="1">
      <alignment/>
    </xf>
    <xf numFmtId="43" fontId="17" fillId="0" borderId="12" xfId="0" applyNumberFormat="1" applyFont="1" applyBorder="1" applyAlignment="1">
      <alignment/>
    </xf>
    <xf numFmtId="43" fontId="3" fillId="0" borderId="13" xfId="0" applyNumberFormat="1" applyFont="1" applyBorder="1" applyAlignment="1">
      <alignment/>
    </xf>
    <xf numFmtId="43" fontId="3" fillId="34" borderId="42" xfId="38" applyNumberFormat="1" applyFont="1" applyFill="1" applyBorder="1" applyAlignment="1">
      <alignment/>
    </xf>
    <xf numFmtId="43" fontId="3" fillId="33" borderId="43" xfId="38" applyNumberFormat="1" applyFont="1" applyFill="1" applyBorder="1" applyAlignment="1">
      <alignment/>
    </xf>
    <xf numFmtId="43" fontId="2" fillId="0" borderId="32" xfId="38" applyNumberFormat="1" applyFont="1" applyBorder="1" applyAlignment="1">
      <alignment horizontal="center"/>
    </xf>
    <xf numFmtId="43" fontId="9" fillId="0" borderId="15" xfId="0" applyNumberFormat="1" applyFont="1" applyBorder="1" applyAlignment="1">
      <alignment/>
    </xf>
    <xf numFmtId="43" fontId="2" fillId="0" borderId="26" xfId="38" applyNumberFormat="1" applyFont="1" applyBorder="1" applyAlignment="1">
      <alignment horizontal="center"/>
    </xf>
    <xf numFmtId="43" fontId="10" fillId="0" borderId="12" xfId="0" applyNumberFormat="1" applyFont="1" applyBorder="1" applyAlignment="1">
      <alignment horizontal="left"/>
    </xf>
    <xf numFmtId="43" fontId="2" fillId="0" borderId="12" xfId="0" applyNumberFormat="1" applyFont="1" applyBorder="1" applyAlignment="1">
      <alignment horizontal="left" shrinkToFit="1"/>
    </xf>
    <xf numFmtId="43" fontId="2" fillId="0" borderId="13" xfId="0" applyNumberFormat="1" applyFont="1" applyBorder="1" applyAlignment="1">
      <alignment horizontal="left" shrinkToFit="1"/>
    </xf>
    <xf numFmtId="43" fontId="4" fillId="0" borderId="16" xfId="38" applyNumberFormat="1" applyFont="1" applyBorder="1" applyAlignment="1">
      <alignment horizontal="center"/>
    </xf>
    <xf numFmtId="43" fontId="9" fillId="0" borderId="29" xfId="0" applyNumberFormat="1" applyFont="1" applyBorder="1" applyAlignment="1">
      <alignment/>
    </xf>
    <xf numFmtId="43" fontId="2" fillId="0" borderId="23" xfId="0" applyNumberFormat="1" applyFont="1" applyBorder="1" applyAlignment="1">
      <alignment/>
    </xf>
    <xf numFmtId="43" fontId="2" fillId="0" borderId="24" xfId="0" applyNumberFormat="1" applyFont="1" applyBorder="1" applyAlignment="1">
      <alignment/>
    </xf>
    <xf numFmtId="43" fontId="9" fillId="0" borderId="24" xfId="0" applyNumberFormat="1" applyFont="1" applyBorder="1" applyAlignment="1">
      <alignment/>
    </xf>
    <xf numFmtId="43" fontId="2" fillId="0" borderId="28" xfId="0" applyNumberFormat="1" applyFont="1" applyBorder="1" applyAlignment="1">
      <alignment/>
    </xf>
    <xf numFmtId="43" fontId="23" fillId="34" borderId="35" xfId="38" applyNumberFormat="1" applyFont="1" applyFill="1" applyBorder="1" applyAlignment="1">
      <alignment/>
    </xf>
    <xf numFmtId="43" fontId="3" fillId="34" borderId="35" xfId="38" applyNumberFormat="1" applyFont="1" applyFill="1" applyBorder="1" applyAlignment="1">
      <alignment shrinkToFit="1"/>
    </xf>
    <xf numFmtId="43" fontId="2" fillId="0" borderId="0" xfId="0" applyNumberFormat="1" applyFont="1" applyBorder="1" applyAlignment="1">
      <alignment horizontal="left"/>
    </xf>
    <xf numFmtId="43" fontId="2" fillId="0" borderId="0" xfId="38" applyNumberFormat="1" applyFont="1" applyBorder="1" applyAlignment="1">
      <alignment/>
    </xf>
    <xf numFmtId="43" fontId="2" fillId="0" borderId="0" xfId="38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right"/>
    </xf>
    <xf numFmtId="43" fontId="2" fillId="0" borderId="0" xfId="38" applyNumberFormat="1" applyFont="1" applyBorder="1" applyAlignment="1">
      <alignment vertical="center" wrapText="1"/>
    </xf>
    <xf numFmtId="43" fontId="2" fillId="0" borderId="0" xfId="0" applyNumberFormat="1" applyFont="1" applyBorder="1" applyAlignment="1">
      <alignment vertical="center" wrapText="1"/>
    </xf>
    <xf numFmtId="43" fontId="2" fillId="0" borderId="0" xfId="0" applyNumberFormat="1" applyFont="1" applyBorder="1" applyAlignment="1">
      <alignment wrapText="1"/>
    </xf>
    <xf numFmtId="43" fontId="2" fillId="0" borderId="0" xfId="38" applyNumberFormat="1" applyFont="1" applyBorder="1" applyAlignment="1">
      <alignment wrapText="1"/>
    </xf>
    <xf numFmtId="43" fontId="3" fillId="0" borderId="0" xfId="0" applyNumberFormat="1" applyFont="1" applyBorder="1" applyAlignment="1">
      <alignment/>
    </xf>
    <xf numFmtId="43" fontId="6" fillId="0" borderId="0" xfId="0" applyNumberFormat="1" applyFont="1" applyFill="1" applyBorder="1" applyAlignment="1">
      <alignment horizontal="left" vertical="top" wrapText="1"/>
    </xf>
    <xf numFmtId="43" fontId="2" fillId="0" borderId="0" xfId="38" applyNumberFormat="1" applyFont="1" applyAlignment="1">
      <alignment/>
    </xf>
    <xf numFmtId="43" fontId="11" fillId="0" borderId="0" xfId="0" applyNumberFormat="1" applyFont="1" applyAlignment="1">
      <alignment/>
    </xf>
    <xf numFmtId="43" fontId="2" fillId="0" borderId="20" xfId="0" applyNumberFormat="1" applyFont="1" applyBorder="1" applyAlignment="1">
      <alignment horizontal="right"/>
    </xf>
    <xf numFmtId="43" fontId="18" fillId="0" borderId="15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43" fontId="11" fillId="0" borderId="0" xfId="38" applyNumberFormat="1" applyFont="1" applyAlignment="1">
      <alignment shrinkToFit="1"/>
    </xf>
    <xf numFmtId="43" fontId="2" fillId="0" borderId="16" xfId="0" applyNumberFormat="1" applyFont="1" applyFill="1" applyBorder="1" applyAlignment="1">
      <alignment/>
    </xf>
    <xf numFmtId="43" fontId="2" fillId="0" borderId="16" xfId="38" applyNumberFormat="1" applyFont="1" applyFill="1" applyBorder="1" applyAlignment="1">
      <alignment shrinkToFit="1"/>
    </xf>
    <xf numFmtId="43" fontId="25" fillId="34" borderId="18" xfId="38" applyFont="1" applyFill="1" applyBorder="1" applyAlignment="1">
      <alignment/>
    </xf>
    <xf numFmtId="43" fontId="25" fillId="34" borderId="44" xfId="38" applyNumberFormat="1" applyFont="1" applyFill="1" applyBorder="1" applyAlignment="1">
      <alignment/>
    </xf>
    <xf numFmtId="43" fontId="25" fillId="33" borderId="35" xfId="38" applyNumberFormat="1" applyFont="1" applyFill="1" applyBorder="1" applyAlignment="1">
      <alignment/>
    </xf>
    <xf numFmtId="43" fontId="2" fillId="0" borderId="20" xfId="0" applyNumberFormat="1" applyFont="1" applyBorder="1" applyAlignment="1">
      <alignment/>
    </xf>
    <xf numFmtId="43" fontId="20" fillId="6" borderId="35" xfId="38" applyFont="1" applyFill="1" applyBorder="1" applyAlignment="1">
      <alignment/>
    </xf>
    <xf numFmtId="43" fontId="20" fillId="7" borderId="45" xfId="38" applyFont="1" applyFill="1" applyBorder="1" applyAlignment="1">
      <alignment/>
    </xf>
    <xf numFmtId="43" fontId="20" fillId="7" borderId="18" xfId="38" applyFont="1" applyFill="1" applyBorder="1" applyAlignment="1">
      <alignment/>
    </xf>
    <xf numFmtId="200" fontId="20" fillId="7" borderId="18" xfId="38" applyNumberFormat="1" applyFont="1" applyFill="1" applyBorder="1" applyAlignment="1">
      <alignment/>
    </xf>
    <xf numFmtId="41" fontId="2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/>
    </xf>
    <xf numFmtId="0" fontId="24" fillId="0" borderId="15" xfId="0" applyFont="1" applyBorder="1" applyAlignment="1">
      <alignment horizontal="left"/>
    </xf>
    <xf numFmtId="43" fontId="3" fillId="34" borderId="18" xfId="0" applyNumberFormat="1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left" vertical="top" wrapText="1"/>
    </xf>
    <xf numFmtId="1" fontId="6" fillId="0" borderId="27" xfId="0" applyNumberFormat="1" applyFont="1" applyFill="1" applyBorder="1" applyAlignment="1">
      <alignment horizontal="left" vertical="top" wrapText="1"/>
    </xf>
    <xf numFmtId="43" fontId="25" fillId="0" borderId="18" xfId="38" applyFont="1" applyBorder="1" applyAlignment="1">
      <alignment horizontal="center" vertical="center" wrapText="1"/>
    </xf>
    <xf numFmtId="43" fontId="2" fillId="0" borderId="16" xfId="38" applyNumberFormat="1" applyFont="1" applyFill="1" applyBorder="1" applyAlignment="1">
      <alignment horizontal="center"/>
    </xf>
    <xf numFmtId="43" fontId="2" fillId="0" borderId="28" xfId="38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43" fontId="3" fillId="37" borderId="45" xfId="38" applyFont="1" applyFill="1" applyBorder="1" applyAlignment="1">
      <alignment/>
    </xf>
    <xf numFmtId="43" fontId="2" fillId="0" borderId="28" xfId="0" applyNumberFormat="1" applyFont="1" applyBorder="1" applyAlignment="1">
      <alignment horizontal="center"/>
    </xf>
    <xf numFmtId="43" fontId="3" fillId="0" borderId="28" xfId="0" applyNumberFormat="1" applyFont="1" applyBorder="1" applyAlignment="1">
      <alignment horizontal="center"/>
    </xf>
    <xf numFmtId="43" fontId="3" fillId="34" borderId="42" xfId="0" applyNumberFormat="1" applyFont="1" applyFill="1" applyBorder="1" applyAlignment="1">
      <alignment horizontal="center"/>
    </xf>
    <xf numFmtId="43" fontId="2" fillId="0" borderId="28" xfId="0" applyNumberFormat="1" applyFont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43" fontId="3" fillId="0" borderId="17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43" fontId="3" fillId="0" borderId="33" xfId="38" applyNumberFormat="1" applyFont="1" applyFill="1" applyBorder="1" applyAlignment="1">
      <alignment shrinkToFit="1"/>
    </xf>
    <xf numFmtId="43" fontId="2" fillId="0" borderId="24" xfId="0" applyNumberFormat="1" applyFont="1" applyBorder="1" applyAlignment="1">
      <alignment horizontal="left" vertical="center" wrapText="1"/>
    </xf>
    <xf numFmtId="43" fontId="16" fillId="0" borderId="14" xfId="0" applyNumberFormat="1" applyFont="1" applyBorder="1" applyAlignment="1">
      <alignment/>
    </xf>
    <xf numFmtId="0" fontId="3" fillId="0" borderId="42" xfId="0" applyFont="1" applyBorder="1" applyAlignment="1">
      <alignment horizontal="center"/>
    </xf>
    <xf numFmtId="43" fontId="3" fillId="0" borderId="42" xfId="0" applyNumberFormat="1" applyFont="1" applyBorder="1" applyAlignment="1">
      <alignment horizontal="center"/>
    </xf>
    <xf numFmtId="43" fontId="3" fillId="0" borderId="42" xfId="38" applyFont="1" applyBorder="1" applyAlignment="1">
      <alignment horizontal="center"/>
    </xf>
    <xf numFmtId="43" fontId="2" fillId="0" borderId="34" xfId="38" applyFont="1" applyBorder="1" applyAlignment="1">
      <alignment/>
    </xf>
    <xf numFmtId="43" fontId="2" fillId="0" borderId="11" xfId="38" applyFont="1" applyBorder="1" applyAlignment="1">
      <alignment/>
    </xf>
    <xf numFmtId="43" fontId="2" fillId="0" borderId="14" xfId="38" applyFont="1" applyBorder="1" applyAlignment="1">
      <alignment/>
    </xf>
    <xf numFmtId="43" fontId="2" fillId="0" borderId="11" xfId="38" applyFont="1" applyBorder="1" applyAlignment="1">
      <alignment horizontal="center"/>
    </xf>
    <xf numFmtId="43" fontId="2" fillId="0" borderId="19" xfId="38" applyFont="1" applyBorder="1" applyAlignment="1">
      <alignment/>
    </xf>
    <xf numFmtId="43" fontId="3" fillId="34" borderId="42" xfId="38" applyFont="1" applyFill="1" applyBorder="1" applyAlignment="1">
      <alignment/>
    </xf>
    <xf numFmtId="43" fontId="4" fillId="0" borderId="19" xfId="38" applyFont="1" applyFill="1" applyBorder="1" applyAlignment="1">
      <alignment vertical="top" wrapText="1"/>
    </xf>
    <xf numFmtId="3" fontId="3" fillId="0" borderId="46" xfId="0" applyNumberFormat="1" applyFont="1" applyBorder="1" applyAlignment="1">
      <alignment horizontal="center"/>
    </xf>
    <xf numFmtId="43" fontId="3" fillId="0" borderId="46" xfId="38" applyFont="1" applyBorder="1" applyAlignment="1">
      <alignment horizontal="center"/>
    </xf>
    <xf numFmtId="43" fontId="2" fillId="0" borderId="47" xfId="38" applyFont="1" applyBorder="1" applyAlignment="1">
      <alignment/>
    </xf>
    <xf numFmtId="43" fontId="2" fillId="0" borderId="48" xfId="38" applyFont="1" applyBorder="1" applyAlignment="1">
      <alignment/>
    </xf>
    <xf numFmtId="43" fontId="2" fillId="0" borderId="49" xfId="38" applyFont="1" applyBorder="1" applyAlignment="1">
      <alignment/>
    </xf>
    <xf numFmtId="43" fontId="2" fillId="0" borderId="49" xfId="0" applyNumberFormat="1" applyFont="1" applyBorder="1" applyAlignment="1">
      <alignment horizontal="center"/>
    </xf>
    <xf numFmtId="43" fontId="2" fillId="0" borderId="50" xfId="38" applyFont="1" applyBorder="1" applyAlignment="1">
      <alignment/>
    </xf>
    <xf numFmtId="43" fontId="3" fillId="34" borderId="46" xfId="38" applyFont="1" applyFill="1" applyBorder="1" applyAlignment="1">
      <alignment/>
    </xf>
    <xf numFmtId="43" fontId="3" fillId="0" borderId="42" xfId="38" applyFont="1" applyBorder="1" applyAlignment="1">
      <alignment horizontal="center" shrinkToFit="1"/>
    </xf>
    <xf numFmtId="43" fontId="2" fillId="0" borderId="34" xfId="38" applyFont="1" applyBorder="1" applyAlignment="1">
      <alignment shrinkToFit="1"/>
    </xf>
    <xf numFmtId="43" fontId="2" fillId="0" borderId="11" xfId="38" applyFont="1" applyBorder="1" applyAlignment="1">
      <alignment shrinkToFit="1"/>
    </xf>
    <xf numFmtId="43" fontId="2" fillId="0" borderId="31" xfId="38" applyFont="1" applyBorder="1" applyAlignment="1">
      <alignment shrinkToFit="1"/>
    </xf>
    <xf numFmtId="43" fontId="2" fillId="0" borderId="36" xfId="38" applyFont="1" applyBorder="1" applyAlignment="1">
      <alignment shrinkToFit="1"/>
    </xf>
    <xf numFmtId="43" fontId="2" fillId="0" borderId="14" xfId="38" applyFont="1" applyBorder="1" applyAlignment="1">
      <alignment shrinkToFit="1"/>
    </xf>
    <xf numFmtId="43" fontId="2" fillId="0" borderId="23" xfId="38" applyFont="1" applyBorder="1" applyAlignment="1">
      <alignment shrinkToFit="1"/>
    </xf>
    <xf numFmtId="43" fontId="2" fillId="0" borderId="31" xfId="38" applyFont="1" applyBorder="1" applyAlignment="1">
      <alignment horizontal="center"/>
    </xf>
    <xf numFmtId="43" fontId="2" fillId="0" borderId="11" xfId="38" applyFont="1" applyBorder="1" applyAlignment="1">
      <alignment horizontal="center" shrinkToFit="1"/>
    </xf>
    <xf numFmtId="43" fontId="2" fillId="0" borderId="14" xfId="38" applyFont="1" applyBorder="1" applyAlignment="1">
      <alignment horizontal="center" shrinkToFit="1"/>
    </xf>
    <xf numFmtId="43" fontId="2" fillId="0" borderId="14" xfId="38" applyFont="1" applyBorder="1" applyAlignment="1">
      <alignment vertical="center" shrinkToFit="1"/>
    </xf>
    <xf numFmtId="43" fontId="4" fillId="0" borderId="14" xfId="38" applyFont="1" applyFill="1" applyBorder="1" applyAlignment="1">
      <alignment horizontal="center" vertical="center" wrapText="1"/>
    </xf>
    <xf numFmtId="43" fontId="4" fillId="0" borderId="11" xfId="38" applyFont="1" applyFill="1" applyBorder="1" applyAlignment="1">
      <alignment horizontal="center" vertical="center" wrapText="1"/>
    </xf>
    <xf numFmtId="43" fontId="2" fillId="0" borderId="11" xfId="38" applyFont="1" applyBorder="1" applyAlignment="1">
      <alignment vertical="center" shrinkToFit="1"/>
    </xf>
    <xf numFmtId="43" fontId="2" fillId="0" borderId="11" xfId="38" applyFont="1" applyBorder="1" applyAlignment="1">
      <alignment horizontal="right"/>
    </xf>
    <xf numFmtId="43" fontId="2" fillId="0" borderId="14" xfId="38" applyFont="1" applyBorder="1" applyAlignment="1">
      <alignment horizontal="center"/>
    </xf>
    <xf numFmtId="43" fontId="2" fillId="0" borderId="15" xfId="38" applyFont="1" applyBorder="1" applyAlignment="1">
      <alignment shrinkToFit="1"/>
    </xf>
    <xf numFmtId="43" fontId="2" fillId="0" borderId="15" xfId="38" applyFont="1" applyBorder="1" applyAlignment="1">
      <alignment horizontal="center" shrinkToFit="1"/>
    </xf>
    <xf numFmtId="43" fontId="2" fillId="0" borderId="19" xfId="38" applyFont="1" applyBorder="1" applyAlignment="1">
      <alignment horizontal="center"/>
    </xf>
    <xf numFmtId="43" fontId="2" fillId="0" borderId="12" xfId="38" applyFont="1" applyBorder="1" applyAlignment="1">
      <alignment horizontal="center" shrinkToFit="1"/>
    </xf>
    <xf numFmtId="43" fontId="2" fillId="0" borderId="23" xfId="38" applyFont="1" applyBorder="1" applyAlignment="1">
      <alignment horizontal="center"/>
    </xf>
    <xf numFmtId="43" fontId="3" fillId="0" borderId="11" xfId="38" applyFont="1" applyFill="1" applyBorder="1" applyAlignment="1">
      <alignment horizontal="right"/>
    </xf>
    <xf numFmtId="43" fontId="3" fillId="0" borderId="23" xfId="38" applyFont="1" applyFill="1" applyBorder="1" applyAlignment="1">
      <alignment horizontal="right"/>
    </xf>
    <xf numFmtId="43" fontId="2" fillId="0" borderId="31" xfId="38" applyFont="1" applyBorder="1" applyAlignment="1">
      <alignment/>
    </xf>
    <xf numFmtId="43" fontId="25" fillId="34" borderId="42" xfId="38" applyFont="1" applyFill="1" applyBorder="1" applyAlignment="1">
      <alignment/>
    </xf>
    <xf numFmtId="43" fontId="25" fillId="33" borderId="43" xfId="38" applyFont="1" applyFill="1" applyBorder="1" applyAlignment="1">
      <alignment/>
    </xf>
    <xf numFmtId="43" fontId="2" fillId="0" borderId="39" xfId="38" applyFont="1" applyBorder="1" applyAlignment="1">
      <alignment/>
    </xf>
    <xf numFmtId="43" fontId="3" fillId="0" borderId="46" xfId="38" applyFont="1" applyBorder="1" applyAlignment="1">
      <alignment horizontal="center" shrinkToFit="1"/>
    </xf>
    <xf numFmtId="43" fontId="2" fillId="0" borderId="47" xfId="38" applyFont="1" applyBorder="1" applyAlignment="1">
      <alignment shrinkToFit="1"/>
    </xf>
    <xf numFmtId="43" fontId="2" fillId="0" borderId="48" xfId="38" applyFont="1" applyBorder="1" applyAlignment="1">
      <alignment shrinkToFit="1"/>
    </xf>
    <xf numFmtId="43" fontId="2" fillId="0" borderId="51" xfId="38" applyFont="1" applyBorder="1" applyAlignment="1">
      <alignment shrinkToFit="1"/>
    </xf>
    <xf numFmtId="43" fontId="2" fillId="0" borderId="52" xfId="38" applyFont="1" applyBorder="1" applyAlignment="1">
      <alignment shrinkToFit="1"/>
    </xf>
    <xf numFmtId="43" fontId="2" fillId="0" borderId="49" xfId="38" applyFont="1" applyBorder="1" applyAlignment="1">
      <alignment shrinkToFit="1"/>
    </xf>
    <xf numFmtId="43" fontId="2" fillId="0" borderId="53" xfId="38" applyFont="1" applyBorder="1" applyAlignment="1">
      <alignment shrinkToFit="1"/>
    </xf>
    <xf numFmtId="43" fontId="2" fillId="0" borderId="48" xfId="38" applyFont="1" applyBorder="1" applyAlignment="1">
      <alignment horizontal="center" shrinkToFit="1"/>
    </xf>
    <xf numFmtId="43" fontId="2" fillId="0" borderId="49" xfId="38" applyFont="1" applyBorder="1" applyAlignment="1">
      <alignment horizontal="center" shrinkToFit="1"/>
    </xf>
    <xf numFmtId="43" fontId="2" fillId="0" borderId="49" xfId="38" applyFont="1" applyBorder="1" applyAlignment="1">
      <alignment vertical="center" shrinkToFit="1"/>
    </xf>
    <xf numFmtId="43" fontId="2" fillId="0" borderId="48" xfId="38" applyFont="1" applyBorder="1" applyAlignment="1">
      <alignment vertical="center" shrinkToFit="1"/>
    </xf>
    <xf numFmtId="43" fontId="2" fillId="0" borderId="48" xfId="38" applyFont="1" applyBorder="1" applyAlignment="1">
      <alignment horizontal="center"/>
    </xf>
    <xf numFmtId="43" fontId="2" fillId="0" borderId="51" xfId="38" applyFont="1" applyBorder="1" applyAlignment="1">
      <alignment horizontal="center"/>
    </xf>
    <xf numFmtId="43" fontId="2" fillId="0" borderId="49" xfId="38" applyFont="1" applyBorder="1" applyAlignment="1">
      <alignment horizontal="center"/>
    </xf>
    <xf numFmtId="43" fontId="2" fillId="0" borderId="50" xfId="38" applyFont="1" applyBorder="1" applyAlignment="1">
      <alignment horizontal="center"/>
    </xf>
    <xf numFmtId="43" fontId="2" fillId="0" borderId="53" xfId="38" applyFont="1" applyBorder="1" applyAlignment="1">
      <alignment horizontal="center"/>
    </xf>
    <xf numFmtId="43" fontId="2" fillId="0" borderId="50" xfId="38" applyFont="1" applyBorder="1" applyAlignment="1">
      <alignment shrinkToFit="1"/>
    </xf>
    <xf numFmtId="4" fontId="3" fillId="34" borderId="46" xfId="38" applyNumberFormat="1" applyFont="1" applyFill="1" applyBorder="1" applyAlignment="1">
      <alignment/>
    </xf>
    <xf numFmtId="43" fontId="3" fillId="0" borderId="48" xfId="38" applyFont="1" applyFill="1" applyBorder="1" applyAlignment="1">
      <alignment horizontal="right"/>
    </xf>
    <xf numFmtId="43" fontId="2" fillId="0" borderId="50" xfId="38" applyFont="1" applyFill="1" applyBorder="1" applyAlignment="1">
      <alignment horizontal="right"/>
    </xf>
    <xf numFmtId="43" fontId="2" fillId="0" borderId="53" xfId="38" applyFont="1" applyFill="1" applyBorder="1" applyAlignment="1">
      <alignment horizontal="right"/>
    </xf>
    <xf numFmtId="43" fontId="2" fillId="0" borderId="48" xfId="38" applyFont="1" applyFill="1" applyBorder="1" applyAlignment="1">
      <alignment horizontal="right"/>
    </xf>
    <xf numFmtId="43" fontId="3" fillId="33" borderId="54" xfId="38" applyNumberFormat="1" applyFont="1" applyFill="1" applyBorder="1" applyAlignment="1">
      <alignment horizontal="right"/>
    </xf>
    <xf numFmtId="43" fontId="2" fillId="0" borderId="51" xfId="38" applyFont="1" applyBorder="1" applyAlignment="1">
      <alignment/>
    </xf>
    <xf numFmtId="43" fontId="2" fillId="0" borderId="48" xfId="38" applyFont="1" applyBorder="1" applyAlignment="1">
      <alignment horizontal="right"/>
    </xf>
    <xf numFmtId="43" fontId="3" fillId="33" borderId="54" xfId="38" applyFont="1" applyFill="1" applyBorder="1" applyAlignment="1">
      <alignment/>
    </xf>
    <xf numFmtId="43" fontId="2" fillId="0" borderId="55" xfId="38" applyFont="1" applyBorder="1" applyAlignment="1">
      <alignment/>
    </xf>
    <xf numFmtId="43" fontId="2" fillId="0" borderId="14" xfId="38" applyFont="1" applyFill="1" applyBorder="1" applyAlignment="1">
      <alignment/>
    </xf>
    <xf numFmtId="43" fontId="2" fillId="0" borderId="11" xfId="38" applyFont="1" applyBorder="1" applyAlignment="1">
      <alignment horizontal="center"/>
    </xf>
    <xf numFmtId="43" fontId="3" fillId="0" borderId="19" xfId="38" applyFont="1" applyFill="1" applyBorder="1" applyAlignment="1">
      <alignment/>
    </xf>
    <xf numFmtId="43" fontId="2" fillId="0" borderId="49" xfId="38" applyFont="1" applyFill="1" applyBorder="1" applyAlignment="1">
      <alignment/>
    </xf>
    <xf numFmtId="43" fontId="2" fillId="0" borderId="48" xfId="38" applyFont="1" applyBorder="1" applyAlignment="1">
      <alignment horizontal="center"/>
    </xf>
    <xf numFmtId="43" fontId="3" fillId="0" borderId="50" xfId="38" applyFont="1" applyFill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3" fillId="34" borderId="42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43" fontId="2" fillId="0" borderId="11" xfId="38" applyNumberFormat="1" applyFont="1" applyBorder="1" applyAlignment="1">
      <alignment horizontal="center"/>
    </xf>
    <xf numFmtId="43" fontId="2" fillId="0" borderId="11" xfId="38" applyNumberFormat="1" applyFont="1" applyBorder="1" applyAlignment="1">
      <alignment/>
    </xf>
    <xf numFmtId="43" fontId="2" fillId="0" borderId="11" xfId="38" applyNumberFormat="1" applyFont="1" applyFill="1" applyBorder="1" applyAlignment="1">
      <alignment horizontal="center"/>
    </xf>
    <xf numFmtId="43" fontId="2" fillId="0" borderId="19" xfId="38" applyNumberFormat="1" applyFont="1" applyBorder="1" applyAlignment="1">
      <alignment horizontal="center"/>
    </xf>
    <xf numFmtId="4" fontId="3" fillId="34" borderId="42" xfId="38" applyNumberFormat="1" applyFont="1" applyFill="1" applyBorder="1" applyAlignment="1">
      <alignment/>
    </xf>
    <xf numFmtId="43" fontId="2" fillId="0" borderId="31" xfId="38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3" fontId="2" fillId="0" borderId="14" xfId="38" applyNumberFormat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43" fontId="2" fillId="0" borderId="23" xfId="38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" fontId="3" fillId="0" borderId="14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/>
    </xf>
    <xf numFmtId="4" fontId="2" fillId="0" borderId="47" xfId="38" applyNumberFormat="1" applyFont="1" applyBorder="1" applyAlignment="1">
      <alignment/>
    </xf>
    <xf numFmtId="4" fontId="2" fillId="0" borderId="48" xfId="38" applyNumberFormat="1" applyFont="1" applyBorder="1" applyAlignment="1">
      <alignment/>
    </xf>
    <xf numFmtId="4" fontId="2" fillId="0" borderId="48" xfId="38" applyNumberFormat="1" applyFont="1" applyFill="1" applyBorder="1" applyAlignment="1">
      <alignment/>
    </xf>
    <xf numFmtId="4" fontId="3" fillId="33" borderId="46" xfId="38" applyNumberFormat="1" applyFont="1" applyFill="1" applyBorder="1" applyAlignment="1">
      <alignment/>
    </xf>
    <xf numFmtId="4" fontId="2" fillId="0" borderId="49" xfId="38" applyNumberFormat="1" applyFont="1" applyBorder="1" applyAlignment="1">
      <alignment/>
    </xf>
    <xf numFmtId="4" fontId="3" fillId="0" borderId="49" xfId="38" applyNumberFormat="1" applyFont="1" applyBorder="1" applyAlignment="1">
      <alignment/>
    </xf>
    <xf numFmtId="4" fontId="2" fillId="0" borderId="51" xfId="38" applyNumberFormat="1" applyFont="1" applyBorder="1" applyAlignment="1">
      <alignment/>
    </xf>
    <xf numFmtId="4" fontId="2" fillId="0" borderId="50" xfId="38" applyNumberFormat="1" applyFont="1" applyBorder="1" applyAlignment="1">
      <alignment/>
    </xf>
    <xf numFmtId="4" fontId="3" fillId="33" borderId="54" xfId="0" applyNumberFormat="1" applyFont="1" applyFill="1" applyBorder="1" applyAlignment="1">
      <alignment/>
    </xf>
    <xf numFmtId="43" fontId="2" fillId="0" borderId="48" xfId="38" applyNumberFormat="1" applyFont="1" applyBorder="1" applyAlignment="1">
      <alignment horizontal="center"/>
    </xf>
    <xf numFmtId="43" fontId="2" fillId="0" borderId="49" xfId="38" applyNumberFormat="1" applyFont="1" applyBorder="1" applyAlignment="1">
      <alignment horizontal="center"/>
    </xf>
    <xf numFmtId="4" fontId="3" fillId="34" borderId="46" xfId="0" applyNumberFormat="1" applyFont="1" applyFill="1" applyBorder="1" applyAlignment="1">
      <alignment/>
    </xf>
    <xf numFmtId="4" fontId="3" fillId="0" borderId="49" xfId="38" applyNumberFormat="1" applyFont="1" applyBorder="1" applyAlignment="1">
      <alignment horizontal="right"/>
    </xf>
    <xf numFmtId="4" fontId="2" fillId="0" borderId="48" xfId="38" applyNumberFormat="1" applyFont="1" applyBorder="1" applyAlignment="1">
      <alignment horizontal="right"/>
    </xf>
    <xf numFmtId="4" fontId="2" fillId="0" borderId="48" xfId="38" applyNumberFormat="1" applyFont="1" applyBorder="1" applyAlignment="1">
      <alignment horizontal="center"/>
    </xf>
    <xf numFmtId="4" fontId="3" fillId="0" borderId="48" xfId="38" applyNumberFormat="1" applyFont="1" applyBorder="1" applyAlignment="1">
      <alignment horizontal="center"/>
    </xf>
    <xf numFmtId="4" fontId="3" fillId="0" borderId="48" xfId="38" applyNumberFormat="1" applyFont="1" applyBorder="1" applyAlignment="1">
      <alignment horizontal="right"/>
    </xf>
    <xf numFmtId="0" fontId="2" fillId="0" borderId="49" xfId="0" applyFont="1" applyBorder="1" applyAlignment="1">
      <alignment/>
    </xf>
    <xf numFmtId="0" fontId="2" fillId="0" borderId="48" xfId="0" applyFont="1" applyBorder="1" applyAlignment="1">
      <alignment/>
    </xf>
    <xf numFmtId="4" fontId="2" fillId="0" borderId="48" xfId="0" applyNumberFormat="1" applyFont="1" applyBorder="1" applyAlignment="1">
      <alignment/>
    </xf>
    <xf numFmtId="43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/>
    </xf>
    <xf numFmtId="4" fontId="3" fillId="0" borderId="49" xfId="0" applyNumberFormat="1" applyFont="1" applyFill="1" applyBorder="1" applyAlignment="1">
      <alignment/>
    </xf>
    <xf numFmtId="4" fontId="3" fillId="0" borderId="48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3" fillId="33" borderId="52" xfId="0" applyNumberFormat="1" applyFont="1" applyFill="1" applyBorder="1" applyAlignment="1">
      <alignment/>
    </xf>
    <xf numFmtId="43" fontId="2" fillId="0" borderId="48" xfId="38" applyNumberFormat="1" applyFont="1" applyBorder="1" applyAlignment="1">
      <alignment/>
    </xf>
    <xf numFmtId="43" fontId="2" fillId="0" borderId="23" xfId="38" applyFont="1" applyBorder="1" applyAlignment="1">
      <alignment/>
    </xf>
    <xf numFmtId="43" fontId="2" fillId="0" borderId="53" xfId="38" applyFont="1" applyBorder="1" applyAlignment="1">
      <alignment/>
    </xf>
    <xf numFmtId="43" fontId="3" fillId="0" borderId="49" xfId="38" applyFont="1" applyBorder="1" applyAlignment="1">
      <alignment/>
    </xf>
    <xf numFmtId="199" fontId="2" fillId="0" borderId="49" xfId="38" applyNumberFormat="1" applyFont="1" applyBorder="1" applyAlignment="1">
      <alignment/>
    </xf>
    <xf numFmtId="199" fontId="2" fillId="0" borderId="48" xfId="38" applyNumberFormat="1" applyFont="1" applyBorder="1" applyAlignment="1">
      <alignment/>
    </xf>
    <xf numFmtId="43" fontId="3" fillId="33" borderId="46" xfId="38" applyFont="1" applyFill="1" applyBorder="1" applyAlignment="1">
      <alignment/>
    </xf>
    <xf numFmtId="43" fontId="2" fillId="0" borderId="11" xfId="38" applyFont="1" applyFill="1" applyBorder="1" applyAlignment="1">
      <alignment/>
    </xf>
    <xf numFmtId="43" fontId="2" fillId="0" borderId="48" xfId="38" applyFont="1" applyFill="1" applyBorder="1" applyAlignment="1">
      <alignment/>
    </xf>
    <xf numFmtId="43" fontId="2" fillId="0" borderId="14" xfId="38" applyNumberFormat="1" applyFont="1" applyBorder="1" applyAlignment="1">
      <alignment/>
    </xf>
    <xf numFmtId="43" fontId="2" fillId="0" borderId="23" xfId="0" applyNumberFormat="1" applyFont="1" applyBorder="1" applyAlignment="1">
      <alignment horizontal="center"/>
    </xf>
    <xf numFmtId="43" fontId="3" fillId="36" borderId="43" xfId="0" applyNumberFormat="1" applyFont="1" applyFill="1" applyBorder="1" applyAlignment="1">
      <alignment/>
    </xf>
    <xf numFmtId="3" fontId="2" fillId="0" borderId="47" xfId="0" applyNumberFormat="1" applyFont="1" applyBorder="1" applyAlignment="1">
      <alignment/>
    </xf>
    <xf numFmtId="43" fontId="2" fillId="0" borderId="53" xfId="38" applyNumberFormat="1" applyFont="1" applyBorder="1" applyAlignment="1">
      <alignment horizontal="center"/>
    </xf>
    <xf numFmtId="4" fontId="2" fillId="0" borderId="47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3" fontId="3" fillId="0" borderId="53" xfId="0" applyNumberFormat="1" applyFont="1" applyBorder="1" applyAlignment="1">
      <alignment horizontal="center"/>
    </xf>
    <xf numFmtId="43" fontId="2" fillId="0" borderId="51" xfId="0" applyNumberFormat="1" applyFont="1" applyBorder="1" applyAlignment="1">
      <alignment/>
    </xf>
    <xf numFmtId="43" fontId="3" fillId="34" borderId="46" xfId="0" applyNumberFormat="1" applyFont="1" applyFill="1" applyBorder="1" applyAlignment="1">
      <alignment/>
    </xf>
    <xf numFmtId="43" fontId="2" fillId="0" borderId="48" xfId="0" applyNumberFormat="1" applyFont="1" applyBorder="1" applyAlignment="1">
      <alignment/>
    </xf>
    <xf numFmtId="43" fontId="3" fillId="36" borderId="54" xfId="0" applyNumberFormat="1" applyFont="1" applyFill="1" applyBorder="1" applyAlignment="1">
      <alignment/>
    </xf>
    <xf numFmtId="43" fontId="3" fillId="34" borderId="46" xfId="0" applyNumberFormat="1" applyFont="1" applyFill="1" applyBorder="1" applyAlignment="1">
      <alignment horizontal="right"/>
    </xf>
    <xf numFmtId="43" fontId="3" fillId="0" borderId="14" xfId="0" applyNumberFormat="1" applyFont="1" applyFill="1" applyBorder="1" applyAlignment="1">
      <alignment/>
    </xf>
    <xf numFmtId="43" fontId="3" fillId="0" borderId="34" xfId="0" applyNumberFormat="1" applyFont="1" applyFill="1" applyBorder="1" applyAlignment="1">
      <alignment/>
    </xf>
    <xf numFmtId="43" fontId="2" fillId="0" borderId="31" xfId="38" applyNumberFormat="1" applyFont="1" applyBorder="1" applyAlignment="1">
      <alignment/>
    </xf>
    <xf numFmtId="43" fontId="3" fillId="0" borderId="19" xfId="0" applyNumberFormat="1" applyFont="1" applyFill="1" applyBorder="1" applyAlignment="1">
      <alignment/>
    </xf>
    <xf numFmtId="43" fontId="3" fillId="0" borderId="14" xfId="38" applyNumberFormat="1" applyFont="1" applyFill="1" applyBorder="1" applyAlignment="1">
      <alignment/>
    </xf>
    <xf numFmtId="43" fontId="3" fillId="0" borderId="11" xfId="38" applyNumberFormat="1" applyFont="1" applyFill="1" applyBorder="1" applyAlignment="1">
      <alignment/>
    </xf>
    <xf numFmtId="43" fontId="3" fillId="0" borderId="19" xfId="38" applyNumberFormat="1" applyFont="1" applyFill="1" applyBorder="1" applyAlignment="1">
      <alignment/>
    </xf>
    <xf numFmtId="43" fontId="4" fillId="0" borderId="11" xfId="38" applyNumberFormat="1" applyFont="1" applyFill="1" applyBorder="1" applyAlignment="1">
      <alignment vertical="top" wrapText="1"/>
    </xf>
    <xf numFmtId="43" fontId="4" fillId="0" borderId="23" xfId="38" applyNumberFormat="1" applyFont="1" applyFill="1" applyBorder="1" applyAlignment="1">
      <alignment vertical="top" wrapText="1"/>
    </xf>
    <xf numFmtId="43" fontId="3" fillId="0" borderId="39" xfId="0" applyNumberFormat="1" applyFont="1" applyFill="1" applyBorder="1" applyAlignment="1">
      <alignment/>
    </xf>
    <xf numFmtId="43" fontId="3" fillId="0" borderId="42" xfId="38" applyNumberFormat="1" applyFont="1" applyBorder="1" applyAlignment="1">
      <alignment horizontal="center" shrinkToFit="1"/>
    </xf>
    <xf numFmtId="43" fontId="2" fillId="0" borderId="34" xfId="0" applyNumberFormat="1" applyFont="1" applyBorder="1" applyAlignment="1">
      <alignment/>
    </xf>
    <xf numFmtId="43" fontId="2" fillId="0" borderId="11" xfId="0" applyNumberFormat="1" applyFont="1" applyBorder="1" applyAlignment="1">
      <alignment horizontal="right"/>
    </xf>
    <xf numFmtId="43" fontId="3" fillId="0" borderId="46" xfId="38" applyNumberFormat="1" applyFont="1" applyBorder="1" applyAlignment="1">
      <alignment horizontal="center" shrinkToFit="1"/>
    </xf>
    <xf numFmtId="43" fontId="2" fillId="0" borderId="47" xfId="38" applyNumberFormat="1" applyFont="1" applyBorder="1" applyAlignment="1">
      <alignment shrinkToFit="1"/>
    </xf>
    <xf numFmtId="43" fontId="2" fillId="0" borderId="49" xfId="38" applyNumberFormat="1" applyFont="1" applyBorder="1" applyAlignment="1">
      <alignment shrinkToFit="1"/>
    </xf>
    <xf numFmtId="43" fontId="3" fillId="34" borderId="56" xfId="0" applyNumberFormat="1" applyFont="1" applyFill="1" applyBorder="1" applyAlignment="1">
      <alignment/>
    </xf>
    <xf numFmtId="43" fontId="2" fillId="0" borderId="49" xfId="38" applyNumberFormat="1" applyFont="1" applyBorder="1" applyAlignment="1">
      <alignment shrinkToFit="1"/>
    </xf>
    <xf numFmtId="43" fontId="2" fillId="0" borderId="48" xfId="38" applyNumberFormat="1" applyFont="1" applyBorder="1" applyAlignment="1">
      <alignment shrinkToFit="1"/>
    </xf>
    <xf numFmtId="43" fontId="2" fillId="0" borderId="48" xfId="38" applyNumberFormat="1" applyFont="1" applyBorder="1" applyAlignment="1">
      <alignment shrinkToFit="1"/>
    </xf>
    <xf numFmtId="43" fontId="2" fillId="0" borderId="53" xfId="38" applyNumberFormat="1" applyFont="1" applyBorder="1" applyAlignment="1">
      <alignment shrinkToFit="1"/>
    </xf>
    <xf numFmtId="43" fontId="3" fillId="34" borderId="46" xfId="38" applyNumberFormat="1" applyFont="1" applyFill="1" applyBorder="1" applyAlignment="1">
      <alignment shrinkToFit="1"/>
    </xf>
    <xf numFmtId="43" fontId="3" fillId="33" borderId="54" xfId="38" applyNumberFormat="1" applyFont="1" applyFill="1" applyBorder="1" applyAlignment="1">
      <alignment shrinkToFit="1"/>
    </xf>
    <xf numFmtId="43" fontId="3" fillId="0" borderId="49" xfId="38" applyNumberFormat="1" applyFont="1" applyFill="1" applyBorder="1" applyAlignment="1">
      <alignment shrinkToFit="1"/>
    </xf>
    <xf numFmtId="43" fontId="3" fillId="0" borderId="48" xfId="38" applyNumberFormat="1" applyFont="1" applyFill="1" applyBorder="1" applyAlignment="1">
      <alignment shrinkToFit="1"/>
    </xf>
    <xf numFmtId="43" fontId="3" fillId="0" borderId="55" xfId="38" applyNumberFormat="1" applyFont="1" applyFill="1" applyBorder="1" applyAlignment="1">
      <alignment shrinkToFit="1"/>
    </xf>
    <xf numFmtId="43" fontId="2" fillId="0" borderId="19" xfId="0" applyNumberFormat="1" applyFont="1" applyBorder="1" applyAlignment="1">
      <alignment horizontal="right"/>
    </xf>
    <xf numFmtId="43" fontId="2" fillId="0" borderId="50" xfId="38" applyNumberFormat="1" applyFont="1" applyBorder="1" applyAlignment="1">
      <alignment shrinkToFit="1"/>
    </xf>
    <xf numFmtId="43" fontId="2" fillId="0" borderId="11" xfId="0" applyNumberFormat="1" applyFont="1" applyFill="1" applyBorder="1" applyAlignment="1">
      <alignment/>
    </xf>
    <xf numFmtId="43" fontId="3" fillId="0" borderId="50" xfId="0" applyNumberFormat="1" applyFont="1" applyFill="1" applyBorder="1" applyAlignment="1">
      <alignment/>
    </xf>
    <xf numFmtId="43" fontId="2" fillId="0" borderId="48" xfId="38" applyNumberFormat="1" applyFont="1" applyFill="1" applyBorder="1" applyAlignment="1">
      <alignment shrinkToFit="1"/>
    </xf>
    <xf numFmtId="43" fontId="27" fillId="34" borderId="42" xfId="38" applyFont="1" applyFill="1" applyBorder="1" applyAlignment="1">
      <alignment/>
    </xf>
    <xf numFmtId="43" fontId="33" fillId="33" borderId="18" xfId="38" applyFont="1" applyFill="1" applyBorder="1" applyAlignment="1">
      <alignment vertical="top" wrapText="1"/>
    </xf>
    <xf numFmtId="43" fontId="27" fillId="3" borderId="45" xfId="38" applyFont="1" applyFill="1" applyBorder="1" applyAlignment="1">
      <alignment/>
    </xf>
    <xf numFmtId="43" fontId="2" fillId="0" borderId="57" xfId="38" applyFont="1" applyBorder="1" applyAlignment="1">
      <alignment horizontal="center"/>
    </xf>
    <xf numFmtId="43" fontId="12" fillId="0" borderId="11" xfId="38" applyFont="1" applyBorder="1" applyAlignment="1">
      <alignment/>
    </xf>
    <xf numFmtId="43" fontId="25" fillId="34" borderId="42" xfId="0" applyNumberFormat="1" applyFont="1" applyFill="1" applyBorder="1" applyAlignment="1">
      <alignment/>
    </xf>
    <xf numFmtId="43" fontId="2" fillId="0" borderId="41" xfId="38" applyFont="1" applyBorder="1" applyAlignment="1">
      <alignment horizontal="center"/>
    </xf>
    <xf numFmtId="43" fontId="2" fillId="0" borderId="0" xfId="38" applyFont="1" applyBorder="1" applyAlignment="1">
      <alignment horizontal="center"/>
    </xf>
    <xf numFmtId="43" fontId="2" fillId="0" borderId="5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2" fontId="19" fillId="0" borderId="16" xfId="38" applyNumberFormat="1" applyFont="1" applyBorder="1" applyAlignment="1">
      <alignment horizontal="right"/>
    </xf>
    <xf numFmtId="43" fontId="19" fillId="0" borderId="16" xfId="38" applyFont="1" applyFill="1" applyBorder="1" applyAlignment="1">
      <alignment/>
    </xf>
    <xf numFmtId="0" fontId="19" fillId="0" borderId="58" xfId="0" applyFont="1" applyBorder="1" applyAlignment="1">
      <alignment/>
    </xf>
    <xf numFmtId="0" fontId="2" fillId="0" borderId="27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43" fontId="3" fillId="0" borderId="29" xfId="0" applyNumberFormat="1" applyFont="1" applyFill="1" applyBorder="1" applyAlignment="1">
      <alignment horizontal="left"/>
    </xf>
    <xf numFmtId="43" fontId="2" fillId="0" borderId="29" xfId="0" applyNumberFormat="1" applyFont="1" applyFill="1" applyBorder="1" applyAlignment="1">
      <alignment horizontal="left"/>
    </xf>
    <xf numFmtId="43" fontId="3" fillId="0" borderId="46" xfId="0" applyNumberFormat="1" applyFont="1" applyBorder="1" applyAlignment="1">
      <alignment horizontal="center"/>
    </xf>
    <xf numFmtId="43" fontId="2" fillId="0" borderId="12" xfId="0" applyNumberFormat="1" applyFont="1" applyFill="1" applyBorder="1" applyAlignment="1">
      <alignment horizontal="left"/>
    </xf>
    <xf numFmtId="43" fontId="2" fillId="0" borderId="13" xfId="0" applyNumberFormat="1" applyFont="1" applyFill="1" applyBorder="1" applyAlignment="1">
      <alignment horizontal="left"/>
    </xf>
    <xf numFmtId="43" fontId="3" fillId="0" borderId="15" xfId="0" applyNumberFormat="1" applyFont="1" applyBorder="1" applyAlignment="1">
      <alignment horizontal="left"/>
    </xf>
    <xf numFmtId="43" fontId="3" fillId="0" borderId="30" xfId="0" applyNumberFormat="1" applyFont="1" applyFill="1" applyBorder="1" applyAlignment="1">
      <alignment horizontal="left"/>
    </xf>
    <xf numFmtId="43" fontId="3" fillId="0" borderId="12" xfId="38" applyFont="1" applyBorder="1" applyAlignment="1">
      <alignment/>
    </xf>
    <xf numFmtId="43" fontId="2" fillId="0" borderId="16" xfId="38" applyFont="1" applyFill="1" applyBorder="1" applyAlignment="1">
      <alignment horizontal="center"/>
    </xf>
    <xf numFmtId="0" fontId="9" fillId="0" borderId="29" xfId="0" applyFont="1" applyBorder="1" applyAlignment="1">
      <alignment/>
    </xf>
    <xf numFmtId="43" fontId="3" fillId="33" borderId="59" xfId="38" applyFont="1" applyFill="1" applyBorder="1" applyAlignment="1">
      <alignment/>
    </xf>
    <xf numFmtId="43" fontId="3" fillId="0" borderId="23" xfId="0" applyNumberFormat="1" applyFont="1" applyFill="1" applyBorder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43" fontId="2" fillId="0" borderId="28" xfId="38" applyNumberFormat="1" applyFont="1" applyFill="1" applyBorder="1" applyAlignment="1">
      <alignment/>
    </xf>
    <xf numFmtId="43" fontId="2" fillId="0" borderId="24" xfId="0" applyNumberFormat="1" applyFont="1" applyBorder="1" applyAlignment="1">
      <alignment horizontal="left"/>
    </xf>
    <xf numFmtId="43" fontId="2" fillId="0" borderId="25" xfId="0" applyNumberFormat="1" applyFont="1" applyBorder="1" applyAlignment="1">
      <alignment horizontal="left"/>
    </xf>
    <xf numFmtId="43" fontId="4" fillId="0" borderId="28" xfId="38" applyNumberFormat="1" applyFont="1" applyFill="1" applyBorder="1" applyAlignment="1">
      <alignment vertical="top" wrapText="1"/>
    </xf>
    <xf numFmtId="43" fontId="3" fillId="0" borderId="23" xfId="38" applyNumberFormat="1" applyFont="1" applyFill="1" applyBorder="1" applyAlignment="1">
      <alignment/>
    </xf>
    <xf numFmtId="43" fontId="14" fillId="0" borderId="11" xfId="0" applyNumberFormat="1" applyFont="1" applyBorder="1" applyAlignment="1">
      <alignment/>
    </xf>
    <xf numFmtId="43" fontId="2" fillId="0" borderId="31" xfId="0" applyNumberFormat="1" applyFont="1" applyFill="1" applyBorder="1" applyAlignment="1">
      <alignment/>
    </xf>
    <xf numFmtId="43" fontId="2" fillId="0" borderId="51" xfId="38" applyNumberFormat="1" applyFont="1" applyFill="1" applyBorder="1" applyAlignment="1">
      <alignment shrinkToFit="1"/>
    </xf>
    <xf numFmtId="43" fontId="2" fillId="0" borderId="32" xfId="0" applyNumberFormat="1" applyFont="1" applyFill="1" applyBorder="1" applyAlignment="1">
      <alignment/>
    </xf>
    <xf numFmtId="43" fontId="2" fillId="0" borderId="32" xfId="38" applyNumberFormat="1" applyFont="1" applyFill="1" applyBorder="1" applyAlignment="1">
      <alignment shrinkToFit="1"/>
    </xf>
    <xf numFmtId="43" fontId="19" fillId="0" borderId="16" xfId="38" applyNumberFormat="1" applyFont="1" applyBorder="1" applyAlignment="1">
      <alignment horizontal="right"/>
    </xf>
    <xf numFmtId="43" fontId="19" fillId="0" borderId="20" xfId="0" applyNumberFormat="1" applyFont="1" applyBorder="1" applyAlignment="1">
      <alignment horizontal="right"/>
    </xf>
    <xf numFmtId="43" fontId="3" fillId="0" borderId="20" xfId="38" applyFont="1" applyFill="1" applyBorder="1" applyAlignment="1">
      <alignment horizontal="right"/>
    </xf>
    <xf numFmtId="43" fontId="2" fillId="0" borderId="13" xfId="38" applyFont="1" applyBorder="1" applyAlignment="1">
      <alignment shrinkToFit="1"/>
    </xf>
    <xf numFmtId="43" fontId="3" fillId="0" borderId="20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43" fontId="2" fillId="0" borderId="60" xfId="38" applyFont="1" applyBorder="1" applyAlignment="1">
      <alignment horizontal="center"/>
    </xf>
    <xf numFmtId="43" fontId="2" fillId="0" borderId="29" xfId="38" applyFont="1" applyBorder="1" applyAlignment="1">
      <alignment horizontal="center" shrinkToFit="1"/>
    </xf>
    <xf numFmtId="0" fontId="9" fillId="0" borderId="15" xfId="0" applyFont="1" applyFill="1" applyBorder="1" applyAlignment="1">
      <alignment horizontal="left"/>
    </xf>
    <xf numFmtId="43" fontId="3" fillId="0" borderId="19" xfId="38" applyFont="1" applyFill="1" applyBorder="1" applyAlignment="1">
      <alignment horizontal="right"/>
    </xf>
    <xf numFmtId="43" fontId="3" fillId="0" borderId="50" xfId="38" applyFont="1" applyFill="1" applyBorder="1" applyAlignment="1">
      <alignment horizontal="right"/>
    </xf>
    <xf numFmtId="0" fontId="34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43" fontId="2" fillId="0" borderId="49" xfId="38" applyFont="1" applyFill="1" applyBorder="1" applyAlignment="1">
      <alignment horizontal="right"/>
    </xf>
    <xf numFmtId="43" fontId="2" fillId="0" borderId="26" xfId="38" applyFont="1" applyFill="1" applyBorder="1" applyAlignment="1">
      <alignment horizontal="right"/>
    </xf>
    <xf numFmtId="43" fontId="2" fillId="0" borderId="61" xfId="38" applyFont="1" applyBorder="1" applyAlignment="1">
      <alignment horizontal="center"/>
    </xf>
    <xf numFmtId="43" fontId="2" fillId="0" borderId="60" xfId="38" applyFont="1" applyBorder="1" applyAlignment="1">
      <alignment horizontal="center" shrinkToFit="1"/>
    </xf>
    <xf numFmtId="43" fontId="3" fillId="34" borderId="59" xfId="38" applyFont="1" applyFill="1" applyBorder="1" applyAlignment="1">
      <alignment/>
    </xf>
    <xf numFmtId="43" fontId="2" fillId="0" borderId="60" xfId="38" applyFont="1" applyBorder="1" applyAlignment="1">
      <alignment/>
    </xf>
    <xf numFmtId="43" fontId="3" fillId="33" borderId="62" xfId="38" applyFont="1" applyFill="1" applyBorder="1" applyAlignment="1">
      <alignment/>
    </xf>
    <xf numFmtId="43" fontId="3" fillId="36" borderId="35" xfId="0" applyNumberFormat="1" applyFont="1" applyFill="1" applyBorder="1" applyAlignment="1">
      <alignment horizontal="center"/>
    </xf>
    <xf numFmtId="0" fontId="2" fillId="0" borderId="30" xfId="0" applyFont="1" applyBorder="1" applyAlignment="1">
      <alignment/>
    </xf>
    <xf numFmtId="43" fontId="3" fillId="0" borderId="15" xfId="38" applyFont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49" xfId="38" applyNumberFormat="1" applyFont="1" applyFill="1" applyBorder="1" applyAlignment="1">
      <alignment/>
    </xf>
    <xf numFmtId="4" fontId="2" fillId="0" borderId="49" xfId="38" applyNumberFormat="1" applyFont="1" applyBorder="1" applyAlignment="1">
      <alignment horizontal="center"/>
    </xf>
    <xf numFmtId="4" fontId="3" fillId="0" borderId="26" xfId="38" applyNumberFormat="1" applyFont="1" applyBorder="1" applyAlignment="1">
      <alignment horizontal="center"/>
    </xf>
    <xf numFmtId="4" fontId="2" fillId="0" borderId="26" xfId="38" applyNumberFormat="1" applyFont="1" applyBorder="1" applyAlignment="1">
      <alignment horizontal="center"/>
    </xf>
    <xf numFmtId="43" fontId="2" fillId="0" borderId="53" xfId="38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3" fontId="2" fillId="0" borderId="51" xfId="38" applyNumberFormat="1" applyFont="1" applyBorder="1" applyAlignment="1">
      <alignment/>
    </xf>
    <xf numFmtId="43" fontId="2" fillId="0" borderId="48" xfId="0" applyNumberFormat="1" applyFont="1" applyFill="1" applyBorder="1" applyAlignment="1">
      <alignment/>
    </xf>
    <xf numFmtId="43" fontId="2" fillId="0" borderId="49" xfId="0" applyNumberFormat="1" applyFont="1" applyFill="1" applyBorder="1" applyAlignment="1">
      <alignment/>
    </xf>
    <xf numFmtId="43" fontId="2" fillId="0" borderId="28" xfId="38" applyNumberFormat="1" applyFont="1" applyBorder="1" applyAlignment="1">
      <alignment horizontal="right"/>
    </xf>
    <xf numFmtId="43" fontId="2" fillId="0" borderId="53" xfId="38" applyNumberFormat="1" applyFont="1" applyBorder="1" applyAlignment="1">
      <alignment horizontal="right"/>
    </xf>
    <xf numFmtId="43" fontId="3" fillId="37" borderId="63" xfId="38" applyFont="1" applyFill="1" applyBorder="1" applyAlignment="1">
      <alignment/>
    </xf>
    <xf numFmtId="43" fontId="2" fillId="0" borderId="64" xfId="38" applyFont="1" applyBorder="1" applyAlignment="1">
      <alignment/>
    </xf>
    <xf numFmtId="43" fontId="2" fillId="0" borderId="26" xfId="38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3" fontId="25" fillId="34" borderId="42" xfId="38" applyNumberFormat="1" applyFont="1" applyFill="1" applyBorder="1" applyAlignment="1">
      <alignment/>
    </xf>
    <xf numFmtId="43" fontId="25" fillId="33" borderId="43" xfId="38" applyNumberFormat="1" applyFont="1" applyFill="1" applyBorder="1" applyAlignment="1">
      <alignment/>
    </xf>
    <xf numFmtId="43" fontId="3" fillId="0" borderId="31" xfId="38" applyNumberFormat="1" applyFont="1" applyFill="1" applyBorder="1" applyAlignment="1">
      <alignment/>
    </xf>
    <xf numFmtId="43" fontId="3" fillId="33" borderId="42" xfId="38" applyNumberFormat="1" applyFont="1" applyFill="1" applyBorder="1" applyAlignment="1">
      <alignment/>
    </xf>
    <xf numFmtId="43" fontId="2" fillId="0" borderId="47" xfId="0" applyNumberFormat="1" applyFont="1" applyBorder="1" applyAlignment="1">
      <alignment/>
    </xf>
    <xf numFmtId="43" fontId="3" fillId="34" borderId="46" xfId="38" applyNumberFormat="1" applyFont="1" applyFill="1" applyBorder="1" applyAlignment="1">
      <alignment/>
    </xf>
    <xf numFmtId="43" fontId="3" fillId="33" borderId="54" xfId="38" applyNumberFormat="1" applyFont="1" applyFill="1" applyBorder="1" applyAlignment="1">
      <alignment/>
    </xf>
    <xf numFmtId="43" fontId="3" fillId="0" borderId="49" xfId="38" applyNumberFormat="1" applyFont="1" applyFill="1" applyBorder="1" applyAlignment="1">
      <alignment/>
    </xf>
    <xf numFmtId="43" fontId="3" fillId="0" borderId="48" xfId="38" applyNumberFormat="1" applyFont="1" applyFill="1" applyBorder="1" applyAlignment="1">
      <alignment/>
    </xf>
    <xf numFmtId="43" fontId="2" fillId="0" borderId="48" xfId="38" applyNumberFormat="1" applyFont="1" applyFill="1" applyBorder="1" applyAlignment="1">
      <alignment/>
    </xf>
    <xf numFmtId="43" fontId="3" fillId="0" borderId="47" xfId="38" applyNumberFormat="1" applyFont="1" applyFill="1" applyBorder="1" applyAlignment="1">
      <alignment/>
    </xf>
    <xf numFmtId="43" fontId="2" fillId="0" borderId="49" xfId="38" applyNumberFormat="1" applyFont="1" applyFill="1" applyBorder="1" applyAlignment="1">
      <alignment/>
    </xf>
    <xf numFmtId="43" fontId="2" fillId="0" borderId="50" xfId="38" applyNumberFormat="1" applyFont="1" applyFill="1" applyBorder="1" applyAlignment="1">
      <alignment/>
    </xf>
    <xf numFmtId="43" fontId="2" fillId="0" borderId="51" xfId="38" applyNumberFormat="1" applyFont="1" applyFill="1" applyBorder="1" applyAlignment="1">
      <alignment/>
    </xf>
    <xf numFmtId="43" fontId="2" fillId="0" borderId="53" xfId="38" applyNumberFormat="1" applyFont="1" applyFill="1" applyBorder="1" applyAlignment="1">
      <alignment/>
    </xf>
    <xf numFmtId="43" fontId="3" fillId="0" borderId="50" xfId="38" applyNumberFormat="1" applyFont="1" applyFill="1" applyBorder="1" applyAlignment="1">
      <alignment/>
    </xf>
    <xf numFmtId="43" fontId="3" fillId="33" borderId="46" xfId="38" applyNumberFormat="1" applyFont="1" applyFill="1" applyBorder="1" applyAlignment="1">
      <alignment/>
    </xf>
    <xf numFmtId="43" fontId="2" fillId="0" borderId="49" xfId="38" applyNumberFormat="1" applyFont="1" applyBorder="1" applyAlignment="1">
      <alignment/>
    </xf>
    <xf numFmtId="43" fontId="2" fillId="0" borderId="15" xfId="0" applyNumberFormat="1" applyFont="1" applyFill="1" applyBorder="1" applyAlignment="1">
      <alignment horizontal="left"/>
    </xf>
    <xf numFmtId="43" fontId="2" fillId="0" borderId="0" xfId="0" applyNumberFormat="1" applyFont="1" applyFill="1" applyBorder="1" applyAlignment="1">
      <alignment/>
    </xf>
    <xf numFmtId="43" fontId="3" fillId="0" borderId="15" xfId="0" applyNumberFormat="1" applyFont="1" applyFill="1" applyBorder="1" applyAlignment="1">
      <alignment horizontal="left"/>
    </xf>
    <xf numFmtId="43" fontId="3" fillId="0" borderId="27" xfId="0" applyNumberFormat="1" applyFont="1" applyFill="1" applyBorder="1" applyAlignment="1">
      <alignment horizontal="left"/>
    </xf>
    <xf numFmtId="43" fontId="11" fillId="0" borderId="0" xfId="0" applyNumberFormat="1" applyFont="1" applyFill="1" applyBorder="1" applyAlignment="1">
      <alignment/>
    </xf>
    <xf numFmtId="43" fontId="3" fillId="0" borderId="42" xfId="38" applyNumberFormat="1" applyFont="1" applyBorder="1" applyAlignment="1">
      <alignment horizontal="center"/>
    </xf>
    <xf numFmtId="43" fontId="2" fillId="0" borderId="14" xfId="38" applyNumberFormat="1" applyFont="1" applyBorder="1" applyAlignment="1">
      <alignment/>
    </xf>
    <xf numFmtId="43" fontId="2" fillId="0" borderId="11" xfId="38" applyNumberFormat="1" applyFont="1" applyBorder="1" applyAlignment="1">
      <alignment/>
    </xf>
    <xf numFmtId="43" fontId="2" fillId="0" borderId="31" xfId="38" applyNumberFormat="1" applyFont="1" applyBorder="1" applyAlignment="1">
      <alignment/>
    </xf>
    <xf numFmtId="43" fontId="2" fillId="0" borderId="11" xfId="38" applyNumberFormat="1" applyFont="1" applyBorder="1" applyAlignment="1">
      <alignment horizontal="center"/>
    </xf>
    <xf numFmtId="43" fontId="2" fillId="0" borderId="14" xfId="38" applyNumberFormat="1" applyFont="1" applyBorder="1" applyAlignment="1">
      <alignment horizontal="center"/>
    </xf>
    <xf numFmtId="43" fontId="2" fillId="0" borderId="31" xfId="38" applyNumberFormat="1" applyFont="1" applyBorder="1" applyAlignment="1">
      <alignment horizontal="center"/>
    </xf>
    <xf numFmtId="43" fontId="4" fillId="0" borderId="11" xfId="38" applyNumberFormat="1" applyFont="1" applyBorder="1" applyAlignment="1">
      <alignment horizontal="center"/>
    </xf>
    <xf numFmtId="43" fontId="2" fillId="0" borderId="23" xfId="38" applyNumberFormat="1" applyFont="1" applyBorder="1" applyAlignment="1">
      <alignment/>
    </xf>
    <xf numFmtId="43" fontId="3" fillId="0" borderId="46" xfId="38" applyNumberFormat="1" applyFont="1" applyBorder="1" applyAlignment="1">
      <alignment horizontal="center"/>
    </xf>
    <xf numFmtId="43" fontId="2" fillId="0" borderId="49" xfId="38" applyNumberFormat="1" applyFont="1" applyBorder="1" applyAlignment="1">
      <alignment/>
    </xf>
    <xf numFmtId="43" fontId="2" fillId="0" borderId="48" xfId="38" applyNumberFormat="1" applyFont="1" applyBorder="1" applyAlignment="1">
      <alignment/>
    </xf>
    <xf numFmtId="43" fontId="2" fillId="0" borderId="48" xfId="38" applyNumberFormat="1" applyFont="1" applyBorder="1" applyAlignment="1">
      <alignment horizontal="center"/>
    </xf>
    <xf numFmtId="43" fontId="2" fillId="0" borderId="49" xfId="38" applyNumberFormat="1" applyFont="1" applyBorder="1" applyAlignment="1">
      <alignment horizontal="center"/>
    </xf>
    <xf numFmtId="43" fontId="2" fillId="0" borderId="51" xfId="38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top" wrapText="1"/>
    </xf>
    <xf numFmtId="1" fontId="4" fillId="0" borderId="41" xfId="0" applyNumberFormat="1" applyFont="1" applyFill="1" applyBorder="1" applyAlignment="1">
      <alignment horizontal="left" vertical="top" wrapText="1"/>
    </xf>
    <xf numFmtId="43" fontId="2" fillId="0" borderId="14" xfId="0" applyNumberFormat="1" applyFont="1" applyBorder="1" applyAlignment="1">
      <alignment horizontal="right"/>
    </xf>
    <xf numFmtId="4" fontId="3" fillId="33" borderId="43" xfId="0" applyNumberFormat="1" applyFont="1" applyFill="1" applyBorder="1" applyAlignment="1">
      <alignment/>
    </xf>
    <xf numFmtId="4" fontId="2" fillId="0" borderId="50" xfId="0" applyNumberFormat="1" applyFont="1" applyBorder="1" applyAlignment="1">
      <alignment/>
    </xf>
    <xf numFmtId="43" fontId="2" fillId="0" borderId="57" xfId="38" applyFont="1" applyBorder="1" applyAlignment="1">
      <alignment/>
    </xf>
    <xf numFmtId="43" fontId="3" fillId="0" borderId="26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/>
    </xf>
    <xf numFmtId="0" fontId="3" fillId="0" borderId="27" xfId="0" applyFont="1" applyBorder="1" applyAlignment="1">
      <alignment horizontal="right"/>
    </xf>
    <xf numFmtId="43" fontId="2" fillId="0" borderId="44" xfId="38" applyFont="1" applyBorder="1" applyAlignment="1">
      <alignment/>
    </xf>
    <xf numFmtId="0" fontId="12" fillId="0" borderId="15" xfId="0" applyFont="1" applyBorder="1" applyAlignment="1">
      <alignment horizontal="left"/>
    </xf>
    <xf numFmtId="1" fontId="5" fillId="0" borderId="14" xfId="0" applyNumberFormat="1" applyFont="1" applyFill="1" applyBorder="1" applyAlignment="1">
      <alignment horizontal="right" vertical="top" wrapText="1"/>
    </xf>
    <xf numFmtId="4" fontId="3" fillId="0" borderId="26" xfId="0" applyNumberFormat="1" applyFont="1" applyFill="1" applyBorder="1" applyAlignment="1">
      <alignment horizontal="center"/>
    </xf>
    <xf numFmtId="43" fontId="3" fillId="0" borderId="44" xfId="0" applyNumberFormat="1" applyFont="1" applyFill="1" applyBorder="1" applyAlignment="1">
      <alignment/>
    </xf>
    <xf numFmtId="43" fontId="2" fillId="0" borderId="19" xfId="38" applyFont="1" applyBorder="1" applyAlignment="1">
      <alignment shrinkToFit="1"/>
    </xf>
    <xf numFmtId="43" fontId="2" fillId="0" borderId="20" xfId="38" applyFont="1" applyBorder="1" applyAlignment="1">
      <alignment shrinkToFit="1"/>
    </xf>
    <xf numFmtId="43" fontId="3" fillId="0" borderId="65" xfId="38" applyFont="1" applyFill="1" applyBorder="1" applyAlignment="1">
      <alignment horizontal="right"/>
    </xf>
    <xf numFmtId="43" fontId="3" fillId="0" borderId="60" xfId="38" applyFont="1" applyFill="1" applyBorder="1" applyAlignment="1">
      <alignment horizontal="right"/>
    </xf>
    <xf numFmtId="43" fontId="2" fillId="0" borderId="65" xfId="38" applyFont="1" applyBorder="1" applyAlignment="1">
      <alignment horizontal="center"/>
    </xf>
    <xf numFmtId="43" fontId="2" fillId="0" borderId="61" xfId="38" applyFont="1" applyBorder="1" applyAlignment="1">
      <alignment horizontal="center" shrinkToFit="1"/>
    </xf>
    <xf numFmtId="43" fontId="2" fillId="0" borderId="66" xfId="38" applyFont="1" applyBorder="1" applyAlignment="1">
      <alignment horizontal="center"/>
    </xf>
    <xf numFmtId="43" fontId="2" fillId="0" borderId="60" xfId="38" applyFont="1" applyBorder="1" applyAlignment="1">
      <alignment shrinkToFit="1"/>
    </xf>
    <xf numFmtId="43" fontId="2" fillId="0" borderId="61" xfId="38" applyFont="1" applyBorder="1" applyAlignment="1">
      <alignment shrinkToFit="1"/>
    </xf>
    <xf numFmtId="43" fontId="2" fillId="0" borderId="57" xfId="38" applyFont="1" applyBorder="1" applyAlignment="1">
      <alignment horizontal="center" shrinkToFit="1"/>
    </xf>
    <xf numFmtId="4" fontId="3" fillId="36" borderId="42" xfId="0" applyNumberFormat="1" applyFont="1" applyFill="1" applyBorder="1" applyAlignment="1">
      <alignment/>
    </xf>
    <xf numFmtId="2" fontId="2" fillId="0" borderId="48" xfId="38" applyNumberFormat="1" applyFont="1" applyBorder="1" applyAlignment="1">
      <alignment horizontal="center"/>
    </xf>
    <xf numFmtId="43" fontId="27" fillId="33" borderId="43" xfId="38" applyFont="1" applyFill="1" applyBorder="1" applyAlignment="1">
      <alignment/>
    </xf>
    <xf numFmtId="43" fontId="3" fillId="0" borderId="67" xfId="38" applyFont="1" applyBorder="1" applyAlignment="1">
      <alignment horizontal="center"/>
    </xf>
    <xf numFmtId="43" fontId="2" fillId="0" borderId="68" xfId="38" applyFont="1" applyBorder="1" applyAlignment="1">
      <alignment/>
    </xf>
    <xf numFmtId="43" fontId="2" fillId="0" borderId="65" xfId="38" applyFont="1" applyBorder="1" applyAlignment="1">
      <alignment/>
    </xf>
    <xf numFmtId="43" fontId="2" fillId="0" borderId="69" xfId="38" applyFont="1" applyBorder="1" applyAlignment="1">
      <alignment/>
    </xf>
    <xf numFmtId="43" fontId="27" fillId="37" borderId="70" xfId="38" applyFont="1" applyFill="1" applyBorder="1" applyAlignment="1">
      <alignment/>
    </xf>
    <xf numFmtId="43" fontId="3" fillId="33" borderId="42" xfId="38" applyFont="1" applyFill="1" applyBorder="1" applyAlignment="1">
      <alignment/>
    </xf>
    <xf numFmtId="43" fontId="2" fillId="0" borderId="48" xfId="38" applyFont="1" applyFill="1" applyBorder="1" applyAlignment="1">
      <alignment horizontal="center"/>
    </xf>
    <xf numFmtId="43" fontId="27" fillId="33" borderId="36" xfId="38" applyNumberFormat="1" applyFont="1" applyFill="1" applyBorder="1" applyAlignment="1">
      <alignment/>
    </xf>
    <xf numFmtId="43" fontId="2" fillId="0" borderId="60" xfId="38" applyFont="1" applyFill="1" applyBorder="1" applyAlignment="1">
      <alignment/>
    </xf>
    <xf numFmtId="43" fontId="12" fillId="0" borderId="60" xfId="38" applyFont="1" applyBorder="1" applyAlignment="1">
      <alignment/>
    </xf>
    <xf numFmtId="43" fontId="2" fillId="0" borderId="61" xfId="38" applyFont="1" applyBorder="1" applyAlignment="1">
      <alignment/>
    </xf>
    <xf numFmtId="43" fontId="2" fillId="0" borderId="49" xfId="0" applyNumberFormat="1" applyFont="1" applyBorder="1" applyAlignment="1">
      <alignment/>
    </xf>
    <xf numFmtId="43" fontId="3" fillId="34" borderId="46" xfId="0" applyNumberFormat="1" applyFont="1" applyFill="1" applyBorder="1" applyAlignment="1">
      <alignment horizontal="center"/>
    </xf>
    <xf numFmtId="43" fontId="2" fillId="0" borderId="23" xfId="0" applyNumberFormat="1" applyFont="1" applyBorder="1" applyAlignment="1">
      <alignment horizontal="right"/>
    </xf>
    <xf numFmtId="0" fontId="3" fillId="0" borderId="67" xfId="0" applyFont="1" applyBorder="1" applyAlignment="1">
      <alignment horizontal="center"/>
    </xf>
    <xf numFmtId="0" fontId="2" fillId="0" borderId="68" xfId="0" applyFont="1" applyBorder="1" applyAlignment="1">
      <alignment/>
    </xf>
    <xf numFmtId="4" fontId="2" fillId="0" borderId="60" xfId="0" applyNumberFormat="1" applyFont="1" applyBorder="1" applyAlignment="1">
      <alignment/>
    </xf>
    <xf numFmtId="4" fontId="2" fillId="0" borderId="61" xfId="0" applyNumberFormat="1" applyFont="1" applyBorder="1" applyAlignment="1">
      <alignment/>
    </xf>
    <xf numFmtId="4" fontId="2" fillId="0" borderId="68" xfId="0" applyNumberFormat="1" applyFont="1" applyBorder="1" applyAlignment="1">
      <alignment/>
    </xf>
    <xf numFmtId="43" fontId="2" fillId="0" borderId="61" xfId="38" applyNumberFormat="1" applyFont="1" applyBorder="1" applyAlignment="1">
      <alignment/>
    </xf>
    <xf numFmtId="43" fontId="2" fillId="0" borderId="60" xfId="0" applyNumberFormat="1" applyFont="1" applyBorder="1" applyAlignment="1">
      <alignment/>
    </xf>
    <xf numFmtId="43" fontId="2" fillId="0" borderId="60" xfId="0" applyNumberFormat="1" applyFont="1" applyBorder="1" applyAlignment="1">
      <alignment horizontal="center"/>
    </xf>
    <xf numFmtId="43" fontId="2" fillId="0" borderId="61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3" fontId="2" fillId="0" borderId="65" xfId="0" applyNumberFormat="1" applyFont="1" applyBorder="1" applyAlignment="1">
      <alignment horizontal="center"/>
    </xf>
    <xf numFmtId="4" fontId="2" fillId="0" borderId="66" xfId="0" applyNumberFormat="1" applyFont="1" applyBorder="1" applyAlignment="1">
      <alignment/>
    </xf>
    <xf numFmtId="4" fontId="3" fillId="0" borderId="61" xfId="0" applyNumberFormat="1" applyFont="1" applyFill="1" applyBorder="1" applyAlignment="1">
      <alignment/>
    </xf>
    <xf numFmtId="43" fontId="2" fillId="0" borderId="65" xfId="0" applyNumberFormat="1" applyFont="1" applyBorder="1" applyAlignment="1">
      <alignment horizontal="right"/>
    </xf>
    <xf numFmtId="0" fontId="2" fillId="0" borderId="61" xfId="0" applyFont="1" applyBorder="1" applyAlignment="1">
      <alignment/>
    </xf>
    <xf numFmtId="43" fontId="2" fillId="0" borderId="57" xfId="0" applyNumberFormat="1" applyFont="1" applyBorder="1" applyAlignment="1">
      <alignment/>
    </xf>
    <xf numFmtId="0" fontId="2" fillId="0" borderId="60" xfId="0" applyFont="1" applyBorder="1" applyAlignment="1">
      <alignment/>
    </xf>
    <xf numFmtId="43" fontId="2" fillId="0" borderId="61" xfId="38" applyNumberFormat="1" applyFont="1" applyBorder="1" applyAlignment="1">
      <alignment horizontal="center"/>
    </xf>
    <xf numFmtId="43" fontId="25" fillId="36" borderId="43" xfId="0" applyNumberFormat="1" applyFont="1" applyFill="1" applyBorder="1" applyAlignment="1">
      <alignment/>
    </xf>
    <xf numFmtId="43" fontId="2" fillId="0" borderId="23" xfId="38" applyNumberFormat="1" applyFont="1" applyBorder="1" applyAlignment="1">
      <alignment/>
    </xf>
    <xf numFmtId="43" fontId="2" fillId="0" borderId="19" xfId="38" applyNumberFormat="1" applyFont="1" applyBorder="1" applyAlignment="1">
      <alignment/>
    </xf>
    <xf numFmtId="43" fontId="27" fillId="34" borderId="18" xfId="0" applyNumberFormat="1" applyFont="1" applyFill="1" applyBorder="1" applyAlignment="1">
      <alignment/>
    </xf>
    <xf numFmtId="43" fontId="30" fillId="34" borderId="18" xfId="38" applyFont="1" applyFill="1" applyBorder="1" applyAlignment="1">
      <alignment vertical="top" wrapText="1"/>
    </xf>
    <xf numFmtId="43" fontId="33" fillId="33" borderId="59" xfId="38" applyFont="1" applyFill="1" applyBorder="1" applyAlignment="1">
      <alignment vertical="center" wrapText="1"/>
    </xf>
    <xf numFmtId="43" fontId="27" fillId="3" borderId="71" xfId="38" applyFont="1" applyFill="1" applyBorder="1" applyAlignment="1">
      <alignment/>
    </xf>
    <xf numFmtId="0" fontId="26" fillId="0" borderId="0" xfId="0" applyFont="1" applyAlignment="1">
      <alignment/>
    </xf>
    <xf numFmtId="43" fontId="25" fillId="34" borderId="18" xfId="38" applyNumberFormat="1" applyFont="1" applyFill="1" applyBorder="1" applyAlignment="1">
      <alignment/>
    </xf>
    <xf numFmtId="0" fontId="75" fillId="0" borderId="0" xfId="0" applyFont="1" applyAlignment="1">
      <alignment/>
    </xf>
    <xf numFmtId="43" fontId="75" fillId="0" borderId="0" xfId="38" applyFont="1" applyAlignment="1">
      <alignment/>
    </xf>
    <xf numFmtId="43" fontId="76" fillId="0" borderId="0" xfId="38" applyFont="1" applyAlignment="1">
      <alignment/>
    </xf>
    <xf numFmtId="0" fontId="9" fillId="0" borderId="24" xfId="0" applyFont="1" applyBorder="1" applyAlignment="1">
      <alignment horizontal="left"/>
    </xf>
    <xf numFmtId="43" fontId="2" fillId="0" borderId="53" xfId="38" applyFont="1" applyBorder="1" applyAlignment="1">
      <alignment horizontal="center" shrinkToFit="1"/>
    </xf>
    <xf numFmtId="43" fontId="2" fillId="0" borderId="28" xfId="38" applyFont="1" applyBorder="1" applyAlignment="1">
      <alignment horizontal="center" shrinkToFit="1"/>
    </xf>
    <xf numFmtId="0" fontId="2" fillId="0" borderId="69" xfId="0" applyFont="1" applyBorder="1" applyAlignment="1">
      <alignment/>
    </xf>
    <xf numFmtId="43" fontId="2" fillId="0" borderId="13" xfId="38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41" xfId="0" applyFont="1" applyBorder="1" applyAlignment="1">
      <alignment/>
    </xf>
    <xf numFmtId="43" fontId="19" fillId="0" borderId="20" xfId="38" applyFont="1" applyBorder="1" applyAlignment="1">
      <alignment/>
    </xf>
    <xf numFmtId="0" fontId="19" fillId="0" borderId="19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3" fontId="20" fillId="0" borderId="18" xfId="38" applyFont="1" applyFill="1" applyBorder="1" applyAlignment="1">
      <alignment horizontal="center" vertical="center"/>
    </xf>
    <xf numFmtId="43" fontId="20" fillId="0" borderId="22" xfId="38" applyFont="1" applyFill="1" applyBorder="1" applyAlignment="1">
      <alignment horizontal="center" vertical="center"/>
    </xf>
    <xf numFmtId="43" fontId="19" fillId="0" borderId="26" xfId="38" applyFont="1" applyFill="1" applyBorder="1" applyAlignment="1">
      <alignment/>
    </xf>
    <xf numFmtId="43" fontId="19" fillId="0" borderId="16" xfId="38" applyNumberFormat="1" applyFont="1" applyFill="1" applyBorder="1" applyAlignment="1">
      <alignment horizontal="right"/>
    </xf>
    <xf numFmtId="43" fontId="19" fillId="0" borderId="32" xfId="38" applyFont="1" applyFill="1" applyBorder="1" applyAlignment="1">
      <alignment/>
    </xf>
    <xf numFmtId="43" fontId="19" fillId="0" borderId="20" xfId="38" applyFont="1" applyFill="1" applyBorder="1" applyAlignment="1">
      <alignment/>
    </xf>
    <xf numFmtId="43" fontId="2" fillId="0" borderId="18" xfId="38" applyFont="1" applyBorder="1" applyAlignment="1">
      <alignment/>
    </xf>
    <xf numFmtId="43" fontId="2" fillId="0" borderId="41" xfId="38" applyFont="1" applyBorder="1" applyAlignment="1">
      <alignment/>
    </xf>
    <xf numFmtId="43" fontId="25" fillId="34" borderId="67" xfId="38" applyFont="1" applyFill="1" applyBorder="1" applyAlignment="1">
      <alignment/>
    </xf>
    <xf numFmtId="43" fontId="25" fillId="33" borderId="72" xfId="38" applyFont="1" applyFill="1" applyBorder="1" applyAlignment="1">
      <alignment/>
    </xf>
    <xf numFmtId="43" fontId="2" fillId="0" borderId="73" xfId="38" applyNumberFormat="1" applyFont="1" applyBorder="1" applyAlignment="1">
      <alignment/>
    </xf>
    <xf numFmtId="43" fontId="2" fillId="0" borderId="30" xfId="38" applyNumberFormat="1" applyFont="1" applyBorder="1" applyAlignment="1">
      <alignment/>
    </xf>
    <xf numFmtId="43" fontId="2" fillId="0" borderId="65" xfId="38" applyNumberFormat="1" applyFont="1" applyBorder="1" applyAlignment="1">
      <alignment horizontal="center"/>
    </xf>
    <xf numFmtId="43" fontId="2" fillId="0" borderId="48" xfId="38" applyNumberFormat="1" applyFont="1" applyBorder="1" applyAlignment="1">
      <alignment horizontal="right"/>
    </xf>
    <xf numFmtId="43" fontId="2" fillId="0" borderId="16" xfId="38" applyNumberFormat="1" applyFont="1" applyBorder="1" applyAlignment="1">
      <alignment horizontal="right"/>
    </xf>
    <xf numFmtId="43" fontId="4" fillId="0" borderId="26" xfId="38" applyNumberFormat="1" applyFont="1" applyFill="1" applyBorder="1" applyAlignment="1">
      <alignment vertical="top" wrapText="1"/>
    </xf>
    <xf numFmtId="43" fontId="4" fillId="0" borderId="14" xfId="38" applyNumberFormat="1" applyFont="1" applyFill="1" applyBorder="1" applyAlignment="1">
      <alignment vertical="top" wrapText="1"/>
    </xf>
    <xf numFmtId="43" fontId="4" fillId="0" borderId="12" xfId="38" applyNumberFormat="1" applyFont="1" applyFill="1" applyBorder="1" applyAlignment="1">
      <alignment vertical="top" wrapText="1"/>
    </xf>
    <xf numFmtId="43" fontId="2" fillId="0" borderId="13" xfId="38" applyNumberFormat="1" applyFont="1" applyBorder="1" applyAlignment="1">
      <alignment/>
    </xf>
    <xf numFmtId="43" fontId="4" fillId="0" borderId="60" xfId="38" applyNumberFormat="1" applyFont="1" applyFill="1" applyBorder="1" applyAlignment="1">
      <alignment vertical="top" wrapText="1"/>
    </xf>
    <xf numFmtId="43" fontId="4" fillId="0" borderId="57" xfId="38" applyNumberFormat="1" applyFont="1" applyFill="1" applyBorder="1" applyAlignment="1">
      <alignment vertical="top" wrapText="1"/>
    </xf>
    <xf numFmtId="0" fontId="10" fillId="0" borderId="15" xfId="0" applyFont="1" applyBorder="1" applyAlignment="1">
      <alignment horizontal="left"/>
    </xf>
    <xf numFmtId="1" fontId="4" fillId="0" borderId="29" xfId="0" applyNumberFormat="1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left"/>
    </xf>
    <xf numFmtId="43" fontId="3" fillId="0" borderId="27" xfId="0" applyNumberFormat="1" applyFont="1" applyBorder="1" applyAlignment="1">
      <alignment horizontal="left"/>
    </xf>
    <xf numFmtId="43" fontId="2" fillId="0" borderId="15" xfId="0" applyNumberFormat="1" applyFont="1" applyBorder="1" applyAlignment="1">
      <alignment horizontal="left" shrinkToFit="1"/>
    </xf>
    <xf numFmtId="43" fontId="2" fillId="0" borderId="27" xfId="0" applyNumberFormat="1" applyFont="1" applyBorder="1" applyAlignment="1">
      <alignment horizontal="left" shrinkToFit="1"/>
    </xf>
    <xf numFmtId="43" fontId="2" fillId="0" borderId="29" xfId="0" applyNumberFormat="1" applyFont="1" applyBorder="1" applyAlignment="1">
      <alignment horizontal="left" shrinkToFit="1"/>
    </xf>
    <xf numFmtId="43" fontId="2" fillId="0" borderId="30" xfId="0" applyNumberFormat="1" applyFont="1" applyBorder="1" applyAlignment="1">
      <alignment horizontal="left" shrinkToFi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43" fontId="2" fillId="0" borderId="12" xfId="0" applyNumberFormat="1" applyFont="1" applyBorder="1" applyAlignment="1">
      <alignment shrinkToFit="1"/>
    </xf>
    <xf numFmtId="43" fontId="2" fillId="0" borderId="13" xfId="0" applyNumberFormat="1" applyFont="1" applyBorder="1" applyAlignment="1">
      <alignment shrinkToFit="1"/>
    </xf>
    <xf numFmtId="43" fontId="2" fillId="0" borderId="22" xfId="38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3" fontId="2" fillId="0" borderId="30" xfId="38" applyFont="1" applyBorder="1" applyAlignment="1">
      <alignment horizontal="center" shrinkToFit="1"/>
    </xf>
    <xf numFmtId="43" fontId="2" fillId="0" borderId="12" xfId="38" applyFont="1" applyBorder="1" applyAlignment="1">
      <alignment horizontal="center"/>
    </xf>
    <xf numFmtId="43" fontId="12" fillId="0" borderId="16" xfId="38" applyFont="1" applyBorder="1" applyAlignment="1">
      <alignment horizontal="center"/>
    </xf>
    <xf numFmtId="43" fontId="12" fillId="0" borderId="32" xfId="38" applyFont="1" applyBorder="1" applyAlignment="1">
      <alignment horizontal="center"/>
    </xf>
    <xf numFmtId="43" fontId="2" fillId="0" borderId="31" xfId="38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29" xfId="0" applyFont="1" applyBorder="1" applyAlignment="1">
      <alignment/>
    </xf>
    <xf numFmtId="43" fontId="2" fillId="0" borderId="26" xfId="38" applyFont="1" applyBorder="1" applyAlignment="1">
      <alignment horizontal="center"/>
    </xf>
    <xf numFmtId="43" fontId="2" fillId="0" borderId="14" xfId="38" applyFont="1" applyBorder="1" applyAlignment="1">
      <alignment horizontal="center"/>
    </xf>
    <xf numFmtId="43" fontId="2" fillId="0" borderId="49" xfId="38" applyFont="1" applyBorder="1" applyAlignment="1">
      <alignment horizontal="center"/>
    </xf>
    <xf numFmtId="43" fontId="2" fillId="0" borderId="32" xfId="38" applyFont="1" applyBorder="1" applyAlignment="1">
      <alignment horizontal="center"/>
    </xf>
    <xf numFmtId="43" fontId="2" fillId="0" borderId="31" xfId="38" applyFont="1" applyBorder="1" applyAlignment="1">
      <alignment horizontal="center"/>
    </xf>
    <xf numFmtId="43" fontId="2" fillId="0" borderId="51" xfId="38" applyFont="1" applyBorder="1" applyAlignment="1">
      <alignment horizontal="center"/>
    </xf>
    <xf numFmtId="0" fontId="18" fillId="0" borderId="31" xfId="0" applyFont="1" applyBorder="1" applyAlignment="1">
      <alignment horizontal="left"/>
    </xf>
    <xf numFmtId="43" fontId="3" fillId="0" borderId="61" xfId="0" applyNumberFormat="1" applyFont="1" applyFill="1" applyBorder="1" applyAlignment="1">
      <alignment/>
    </xf>
    <xf numFmtId="43" fontId="25" fillId="34" borderId="74" xfId="38" applyNumberFormat="1" applyFont="1" applyFill="1" applyBorder="1" applyAlignment="1">
      <alignment/>
    </xf>
    <xf numFmtId="43" fontId="25" fillId="33" borderId="38" xfId="38" applyNumberFormat="1" applyFont="1" applyFill="1" applyBorder="1" applyAlignment="1">
      <alignment/>
    </xf>
    <xf numFmtId="43" fontId="27" fillId="33" borderId="75" xfId="38" applyNumberFormat="1" applyFont="1" applyFill="1" applyBorder="1" applyAlignment="1">
      <alignment/>
    </xf>
    <xf numFmtId="1" fontId="5" fillId="0" borderId="29" xfId="0" applyNumberFormat="1" applyFont="1" applyFill="1" applyBorder="1" applyAlignment="1">
      <alignment horizontal="right" vertical="top" wrapText="1"/>
    </xf>
    <xf numFmtId="1" fontId="5" fillId="0" borderId="30" xfId="0" applyNumberFormat="1" applyFont="1" applyFill="1" applyBorder="1" applyAlignment="1">
      <alignment horizontal="right" vertical="top" wrapText="1"/>
    </xf>
    <xf numFmtId="43" fontId="2" fillId="0" borderId="57" xfId="38" applyNumberFormat="1" applyFont="1" applyBorder="1" applyAlignment="1">
      <alignment horizontal="center"/>
    </xf>
    <xf numFmtId="43" fontId="3" fillId="0" borderId="51" xfId="0" applyNumberFormat="1" applyFont="1" applyBorder="1" applyAlignment="1">
      <alignment horizontal="right"/>
    </xf>
    <xf numFmtId="43" fontId="3" fillId="0" borderId="32" xfId="0" applyNumberFormat="1" applyFont="1" applyBorder="1" applyAlignment="1">
      <alignment horizontal="right"/>
    </xf>
    <xf numFmtId="43" fontId="2" fillId="0" borderId="11" xfId="38" applyNumberFormat="1" applyFont="1" applyFill="1" applyBorder="1" applyAlignment="1">
      <alignment/>
    </xf>
    <xf numFmtId="43" fontId="2" fillId="0" borderId="19" xfId="0" applyNumberFormat="1" applyFont="1" applyFill="1" applyBorder="1" applyAlignment="1">
      <alignment/>
    </xf>
    <xf numFmtId="43" fontId="2" fillId="0" borderId="34" xfId="0" applyNumberFormat="1" applyFont="1" applyFill="1" applyBorder="1" applyAlignment="1">
      <alignment/>
    </xf>
    <xf numFmtId="43" fontId="2" fillId="0" borderId="14" xfId="0" applyNumberFormat="1" applyFont="1" applyFill="1" applyBorder="1" applyAlignment="1">
      <alignment/>
    </xf>
    <xf numFmtId="43" fontId="2" fillId="0" borderId="69" xfId="0" applyNumberFormat="1" applyFont="1" applyFill="1" applyBorder="1" applyAlignment="1">
      <alignment/>
    </xf>
    <xf numFmtId="43" fontId="3" fillId="0" borderId="19" xfId="0" applyNumberFormat="1" applyFont="1" applyFill="1" applyBorder="1" applyAlignment="1">
      <alignment horizontal="right"/>
    </xf>
    <xf numFmtId="43" fontId="2" fillId="0" borderId="41" xfId="0" applyNumberFormat="1" applyFont="1" applyBorder="1" applyAlignment="1">
      <alignment horizontal="left"/>
    </xf>
    <xf numFmtId="43" fontId="4" fillId="0" borderId="20" xfId="38" applyNumberFormat="1" applyFont="1" applyFill="1" applyBorder="1" applyAlignment="1">
      <alignment vertical="top" wrapText="1"/>
    </xf>
    <xf numFmtId="43" fontId="4" fillId="0" borderId="19" xfId="38" applyNumberFormat="1" applyFont="1" applyFill="1" applyBorder="1" applyAlignment="1">
      <alignment vertical="top" wrapText="1"/>
    </xf>
    <xf numFmtId="43" fontId="2" fillId="0" borderId="50" xfId="38" applyNumberFormat="1" applyFont="1" applyBorder="1" applyAlignment="1">
      <alignment/>
    </xf>
    <xf numFmtId="43" fontId="4" fillId="0" borderId="32" xfId="38" applyNumberFormat="1" applyFont="1" applyFill="1" applyBorder="1" applyAlignment="1">
      <alignment vertical="top" wrapText="1"/>
    </xf>
    <xf numFmtId="43" fontId="4" fillId="0" borderId="31" xfId="38" applyNumberFormat="1" applyFont="1" applyFill="1" applyBorder="1" applyAlignment="1">
      <alignment vertical="top" wrapText="1"/>
    </xf>
    <xf numFmtId="43" fontId="3" fillId="0" borderId="15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43" fontId="2" fillId="0" borderId="20" xfId="0" applyNumberFormat="1" applyFont="1" applyFill="1" applyBorder="1" applyAlignment="1">
      <alignment/>
    </xf>
    <xf numFmtId="43" fontId="2" fillId="0" borderId="60" xfId="0" applyNumberFormat="1" applyFont="1" applyFill="1" applyBorder="1" applyAlignment="1">
      <alignment/>
    </xf>
    <xf numFmtId="43" fontId="9" fillId="0" borderId="0" xfId="0" applyNumberFormat="1" applyFont="1" applyBorder="1" applyAlignment="1">
      <alignment/>
    </xf>
    <xf numFmtId="0" fontId="77" fillId="0" borderId="15" xfId="0" applyFont="1" applyBorder="1" applyAlignment="1">
      <alignment/>
    </xf>
    <xf numFmtId="43" fontId="2" fillId="0" borderId="15" xfId="0" applyNumberFormat="1" applyFont="1" applyBorder="1" applyAlignment="1">
      <alignment shrinkToFit="1"/>
    </xf>
    <xf numFmtId="43" fontId="2" fillId="0" borderId="27" xfId="0" applyNumberFormat="1" applyFont="1" applyBorder="1" applyAlignment="1">
      <alignment shrinkToFit="1"/>
    </xf>
    <xf numFmtId="43" fontId="2" fillId="0" borderId="29" xfId="0" applyNumberFormat="1" applyFont="1" applyBorder="1" applyAlignment="1">
      <alignment shrinkToFit="1"/>
    </xf>
    <xf numFmtId="43" fontId="2" fillId="0" borderId="30" xfId="0" applyNumberFormat="1" applyFont="1" applyBorder="1" applyAlignment="1">
      <alignment shrinkToFit="1"/>
    </xf>
    <xf numFmtId="43" fontId="2" fillId="0" borderId="27" xfId="38" applyNumberFormat="1" applyFont="1" applyBorder="1" applyAlignment="1">
      <alignment/>
    </xf>
    <xf numFmtId="43" fontId="2" fillId="0" borderId="25" xfId="38" applyNumberFormat="1" applyFont="1" applyBorder="1" applyAlignment="1">
      <alignment/>
    </xf>
    <xf numFmtId="43" fontId="2" fillId="0" borderId="65" xfId="38" applyNumberFormat="1" applyFont="1" applyBorder="1" applyAlignment="1">
      <alignment/>
    </xf>
    <xf numFmtId="43" fontId="2" fillId="0" borderId="60" xfId="38" applyNumberFormat="1" applyFont="1" applyBorder="1" applyAlignment="1">
      <alignment/>
    </xf>
    <xf numFmtId="43" fontId="2" fillId="0" borderId="57" xfId="38" applyNumberFormat="1" applyFont="1" applyBorder="1" applyAlignment="1">
      <alignment/>
    </xf>
    <xf numFmtId="43" fontId="3" fillId="33" borderId="18" xfId="0" applyNumberFormat="1" applyFont="1" applyFill="1" applyBorder="1" applyAlignment="1">
      <alignment horizontal="center"/>
    </xf>
    <xf numFmtId="43" fontId="3" fillId="34" borderId="59" xfId="38" applyNumberFormat="1" applyFont="1" applyFill="1" applyBorder="1" applyAlignment="1">
      <alignment shrinkToFit="1"/>
    </xf>
    <xf numFmtId="43" fontId="27" fillId="34" borderId="67" xfId="38" applyFont="1" applyFill="1" applyBorder="1" applyAlignment="1">
      <alignment/>
    </xf>
    <xf numFmtId="43" fontId="27" fillId="33" borderId="72" xfId="38" applyFont="1" applyFill="1" applyBorder="1" applyAlignment="1">
      <alignment/>
    </xf>
    <xf numFmtId="43" fontId="3" fillId="37" borderId="76" xfId="38" applyFont="1" applyFill="1" applyBorder="1" applyAlignment="1">
      <alignment/>
    </xf>
    <xf numFmtId="43" fontId="2" fillId="0" borderId="59" xfId="38" applyFont="1" applyBorder="1" applyAlignment="1">
      <alignment/>
    </xf>
    <xf numFmtId="43" fontId="2" fillId="0" borderId="67" xfId="38" applyFont="1" applyBorder="1" applyAlignment="1">
      <alignment/>
    </xf>
    <xf numFmtId="43" fontId="3" fillId="0" borderId="59" xfId="38" applyFont="1" applyBorder="1" applyAlignment="1">
      <alignment horizontal="center"/>
    </xf>
    <xf numFmtId="43" fontId="2" fillId="0" borderId="10" xfId="38" applyFont="1" applyBorder="1" applyAlignment="1">
      <alignment/>
    </xf>
    <xf numFmtId="43" fontId="2" fillId="0" borderId="13" xfId="38" applyFont="1" applyBorder="1" applyAlignment="1">
      <alignment/>
    </xf>
    <xf numFmtId="43" fontId="2" fillId="0" borderId="27" xfId="38" applyFont="1" applyBorder="1" applyAlignment="1">
      <alignment/>
    </xf>
    <xf numFmtId="43" fontId="27" fillId="34" borderId="59" xfId="38" applyFont="1" applyFill="1" applyBorder="1" applyAlignment="1">
      <alignment/>
    </xf>
    <xf numFmtId="43" fontId="2" fillId="0" borderId="30" xfId="38" applyFont="1" applyBorder="1" applyAlignment="1">
      <alignment/>
    </xf>
    <xf numFmtId="43" fontId="4" fillId="0" borderId="66" xfId="38" applyFont="1" applyFill="1" applyBorder="1" applyAlignment="1">
      <alignment vertical="top" wrapText="1"/>
    </xf>
    <xf numFmtId="43" fontId="33" fillId="33" borderId="67" xfId="38" applyFont="1" applyFill="1" applyBorder="1" applyAlignment="1">
      <alignment vertical="top" wrapText="1"/>
    </xf>
    <xf numFmtId="43" fontId="27" fillId="3" borderId="77" xfId="38" applyFont="1" applyFill="1" applyBorder="1" applyAlignment="1">
      <alignment/>
    </xf>
    <xf numFmtId="0" fontId="17" fillId="0" borderId="15" xfId="0" applyFont="1" applyBorder="1" applyAlignment="1">
      <alignment horizontal="left"/>
    </xf>
    <xf numFmtId="0" fontId="2" fillId="0" borderId="78" xfId="0" applyFont="1" applyBorder="1" applyAlignment="1">
      <alignment/>
    </xf>
    <xf numFmtId="43" fontId="2" fillId="0" borderId="44" xfId="38" applyFont="1" applyBorder="1" applyAlignment="1">
      <alignment horizontal="center"/>
    </xf>
    <xf numFmtId="43" fontId="2" fillId="0" borderId="79" xfId="38" applyFont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43" fontId="3" fillId="0" borderId="14" xfId="38" applyFont="1" applyFill="1" applyBorder="1" applyAlignment="1">
      <alignment horizontal="right"/>
    </xf>
    <xf numFmtId="43" fontId="3" fillId="0" borderId="49" xfId="38" applyFont="1" applyFill="1" applyBorder="1" applyAlignment="1">
      <alignment horizontal="right"/>
    </xf>
    <xf numFmtId="43" fontId="3" fillId="0" borderId="26" xfId="38" applyFont="1" applyFill="1" applyBorder="1" applyAlignment="1">
      <alignment horizontal="right"/>
    </xf>
    <xf numFmtId="43" fontId="2" fillId="0" borderId="69" xfId="38" applyFont="1" applyBorder="1" applyAlignment="1">
      <alignment horizontal="center"/>
    </xf>
    <xf numFmtId="0" fontId="3" fillId="0" borderId="69" xfId="0" applyFont="1" applyFill="1" applyBorder="1" applyAlignment="1">
      <alignment horizontal="right"/>
    </xf>
    <xf numFmtId="0" fontId="3" fillId="0" borderId="78" xfId="0" applyFont="1" applyFill="1" applyBorder="1" applyAlignment="1">
      <alignment horizontal="right"/>
    </xf>
    <xf numFmtId="0" fontId="2" fillId="0" borderId="78" xfId="0" applyFont="1" applyFill="1" applyBorder="1" applyAlignment="1">
      <alignment horizontal="left"/>
    </xf>
    <xf numFmtId="0" fontId="2" fillId="0" borderId="74" xfId="0" applyFont="1" applyFill="1" applyBorder="1" applyAlignment="1">
      <alignment horizontal="left"/>
    </xf>
    <xf numFmtId="43" fontId="3" fillId="0" borderId="48" xfId="38" applyFont="1" applyBorder="1" applyAlignment="1">
      <alignment/>
    </xf>
    <xf numFmtId="0" fontId="78" fillId="0" borderId="12" xfId="0" applyFont="1" applyBorder="1" applyAlignment="1">
      <alignment/>
    </xf>
    <xf numFmtId="43" fontId="2" fillId="0" borderId="73" xfId="38" applyFont="1" applyBorder="1" applyAlignment="1">
      <alignment/>
    </xf>
    <xf numFmtId="43" fontId="2" fillId="0" borderId="80" xfId="38" applyFont="1" applyBorder="1" applyAlignment="1">
      <alignment/>
    </xf>
    <xf numFmtId="43" fontId="2" fillId="0" borderId="81" xfId="38" applyFont="1" applyBorder="1" applyAlignment="1">
      <alignment/>
    </xf>
    <xf numFmtId="43" fontId="3" fillId="33" borderId="62" xfId="0" applyNumberFormat="1" applyFont="1" applyFill="1" applyBorder="1" applyAlignment="1">
      <alignment/>
    </xf>
    <xf numFmtId="43" fontId="2" fillId="0" borderId="15" xfId="38" applyNumberFormat="1" applyFont="1" applyBorder="1" applyAlignment="1">
      <alignment/>
    </xf>
    <xf numFmtId="43" fontId="3" fillId="33" borderId="36" xfId="0" applyNumberFormat="1" applyFont="1" applyFill="1" applyBorder="1" applyAlignment="1">
      <alignment/>
    </xf>
    <xf numFmtId="43" fontId="3" fillId="33" borderId="52" xfId="0" applyNumberFormat="1" applyFont="1" applyFill="1" applyBorder="1" applyAlignment="1">
      <alignment/>
    </xf>
    <xf numFmtId="43" fontId="19" fillId="0" borderId="16" xfId="38" applyNumberFormat="1" applyFont="1" applyBorder="1" applyAlignment="1">
      <alignment/>
    </xf>
    <xf numFmtId="43" fontId="2" fillId="0" borderId="44" xfId="0" applyNumberFormat="1" applyFont="1" applyFill="1" applyBorder="1" applyAlignment="1">
      <alignment/>
    </xf>
    <xf numFmtId="43" fontId="2" fillId="0" borderId="27" xfId="0" applyNumberFormat="1" applyFont="1" applyFill="1" applyBorder="1" applyAlignment="1">
      <alignment/>
    </xf>
    <xf numFmtId="43" fontId="2" fillId="0" borderId="13" xfId="0" applyNumberFormat="1" applyFont="1" applyFill="1" applyBorder="1" applyAlignment="1">
      <alignment/>
    </xf>
    <xf numFmtId="43" fontId="2" fillId="0" borderId="79" xfId="0" applyNumberFormat="1" applyFont="1" applyFill="1" applyBorder="1" applyAlignment="1">
      <alignment/>
    </xf>
    <xf numFmtId="43" fontId="2" fillId="0" borderId="12" xfId="38" applyNumberFormat="1" applyFont="1" applyBorder="1" applyAlignment="1">
      <alignment horizontal="right"/>
    </xf>
    <xf numFmtId="43" fontId="2" fillId="0" borderId="20" xfId="38" applyNumberFormat="1" applyFont="1" applyBorder="1" applyAlignment="1">
      <alignment horizontal="center"/>
    </xf>
    <xf numFmtId="43" fontId="2" fillId="0" borderId="61" xfId="0" applyNumberFormat="1" applyFont="1" applyBorder="1" applyAlignment="1">
      <alignment/>
    </xf>
    <xf numFmtId="43" fontId="2" fillId="0" borderId="65" xfId="0" applyNumberFormat="1" applyFont="1" applyBorder="1" applyAlignment="1">
      <alignment/>
    </xf>
    <xf numFmtId="43" fontId="2" fillId="0" borderId="66" xfId="0" applyNumberFormat="1" applyFont="1" applyBorder="1" applyAlignment="1">
      <alignment/>
    </xf>
    <xf numFmtId="43" fontId="2" fillId="0" borderId="50" xfId="0" applyNumberFormat="1" applyFont="1" applyBorder="1" applyAlignment="1">
      <alignment/>
    </xf>
    <xf numFmtId="43" fontId="23" fillId="34" borderId="18" xfId="0" applyNumberFormat="1" applyFont="1" applyFill="1" applyBorder="1" applyAlignment="1">
      <alignment/>
    </xf>
    <xf numFmtId="43" fontId="23" fillId="34" borderId="42" xfId="0" applyNumberFormat="1" applyFont="1" applyFill="1" applyBorder="1" applyAlignment="1">
      <alignment/>
    </xf>
    <xf numFmtId="43" fontId="23" fillId="34" borderId="46" xfId="0" applyNumberFormat="1" applyFont="1" applyFill="1" applyBorder="1" applyAlignment="1">
      <alignment/>
    </xf>
    <xf numFmtId="43" fontId="2" fillId="0" borderId="53" xfId="0" applyNumberFormat="1" applyFont="1" applyBorder="1" applyAlignment="1">
      <alignment/>
    </xf>
    <xf numFmtId="43" fontId="2" fillId="0" borderId="31" xfId="38" applyNumberFormat="1" applyFont="1" applyFill="1" applyBorder="1" applyAlignment="1">
      <alignment/>
    </xf>
    <xf numFmtId="43" fontId="2" fillId="0" borderId="14" xfId="38" applyNumberFormat="1" applyFont="1" applyFill="1" applyBorder="1" applyAlignment="1">
      <alignment/>
    </xf>
    <xf numFmtId="43" fontId="2" fillId="0" borderId="19" xfId="38" applyNumberFormat="1" applyFont="1" applyFill="1" applyBorder="1" applyAlignment="1">
      <alignment/>
    </xf>
    <xf numFmtId="43" fontId="20" fillId="7" borderId="18" xfId="38" applyNumberFormat="1" applyFont="1" applyFill="1" applyBorder="1" applyAlignment="1">
      <alignment/>
    </xf>
    <xf numFmtId="43" fontId="19" fillId="0" borderId="26" xfId="38" applyNumberFormat="1" applyFont="1" applyFill="1" applyBorder="1" applyAlignment="1">
      <alignment/>
    </xf>
    <xf numFmtId="43" fontId="19" fillId="0" borderId="26" xfId="38" applyNumberFormat="1" applyFont="1" applyBorder="1" applyAlignment="1">
      <alignment/>
    </xf>
    <xf numFmtId="43" fontId="19" fillId="0" borderId="16" xfId="38" applyNumberFormat="1" applyFont="1" applyFill="1" applyBorder="1" applyAlignment="1">
      <alignment/>
    </xf>
    <xf numFmtId="43" fontId="19" fillId="0" borderId="16" xfId="38" applyFont="1" applyBorder="1" applyAlignment="1">
      <alignment/>
    </xf>
    <xf numFmtId="43" fontId="20" fillId="7" borderId="18" xfId="38" applyFont="1" applyFill="1" applyBorder="1" applyAlignment="1">
      <alignment horizontal="center"/>
    </xf>
    <xf numFmtId="43" fontId="20" fillId="0" borderId="22" xfId="38" applyFont="1" applyFill="1" applyBorder="1" applyAlignment="1">
      <alignment horizontal="center"/>
    </xf>
    <xf numFmtId="43" fontId="20" fillId="0" borderId="16" xfId="38" applyNumberFormat="1" applyFont="1" applyFill="1" applyBorder="1" applyAlignment="1">
      <alignment horizontal="center"/>
    </xf>
    <xf numFmtId="43" fontId="19" fillId="0" borderId="26" xfId="38" applyFont="1" applyBorder="1" applyAlignment="1">
      <alignment horizontal="center"/>
    </xf>
    <xf numFmtId="43" fontId="19" fillId="0" borderId="32" xfId="38" applyFont="1" applyBorder="1" applyAlignment="1">
      <alignment horizontal="center"/>
    </xf>
    <xf numFmtId="43" fontId="20" fillId="7" borderId="18" xfId="38" applyNumberFormat="1" applyFont="1" applyFill="1" applyBorder="1" applyAlignment="1">
      <alignment horizontal="center"/>
    </xf>
    <xf numFmtId="43" fontId="19" fillId="0" borderId="26" xfId="38" applyNumberFormat="1" applyFont="1" applyBorder="1" applyAlignment="1">
      <alignment horizontal="center"/>
    </xf>
    <xf numFmtId="43" fontId="19" fillId="0" borderId="16" xfId="38" applyNumberFormat="1" applyFont="1" applyBorder="1" applyAlignment="1">
      <alignment horizontal="center"/>
    </xf>
    <xf numFmtId="43" fontId="20" fillId="0" borderId="37" xfId="38" applyFont="1" applyFill="1" applyBorder="1" applyAlignment="1">
      <alignment horizontal="center"/>
    </xf>
    <xf numFmtId="43" fontId="20" fillId="0" borderId="0" xfId="38" applyFont="1" applyFill="1" applyBorder="1" applyAlignment="1">
      <alignment horizontal="center"/>
    </xf>
    <xf numFmtId="43" fontId="20" fillId="6" borderId="21" xfId="38" applyFont="1" applyFill="1" applyBorder="1" applyAlignment="1">
      <alignment horizontal="center"/>
    </xf>
    <xf numFmtId="43" fontId="20" fillId="7" borderId="45" xfId="38" applyFont="1" applyFill="1" applyBorder="1" applyAlignment="1">
      <alignment horizontal="center"/>
    </xf>
    <xf numFmtId="43" fontId="19" fillId="0" borderId="0" xfId="38" applyFont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3" fontId="27" fillId="38" borderId="18" xfId="38" applyFont="1" applyFill="1" applyBorder="1" applyAlignment="1">
      <alignment horizontal="center"/>
    </xf>
    <xf numFmtId="4" fontId="3" fillId="33" borderId="21" xfId="0" applyNumberFormat="1" applyFont="1" applyFill="1" applyBorder="1" applyAlignment="1">
      <alignment horizontal="center"/>
    </xf>
    <xf numFmtId="4" fontId="3" fillId="3" borderId="45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3" fontId="12" fillId="0" borderId="26" xfId="38" applyFont="1" applyBorder="1" applyAlignment="1">
      <alignment horizontal="center"/>
    </xf>
    <xf numFmtId="4" fontId="3" fillId="34" borderId="18" xfId="0" applyNumberFormat="1" applyFont="1" applyFill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3" fontId="12" fillId="0" borderId="28" xfId="38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3" fontId="3" fillId="36" borderId="21" xfId="0" applyNumberFormat="1" applyFont="1" applyFill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43" fontId="25" fillId="36" borderId="18" xfId="38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4" fontId="3" fillId="36" borderId="18" xfId="0" applyNumberFormat="1" applyFont="1" applyFill="1" applyBorder="1" applyAlignment="1">
      <alignment horizontal="center"/>
    </xf>
    <xf numFmtId="43" fontId="12" fillId="0" borderId="44" xfId="38" applyFont="1" applyBorder="1" applyAlignment="1">
      <alignment horizontal="center"/>
    </xf>
    <xf numFmtId="4" fontId="3" fillId="36" borderId="21" xfId="0" applyNumberFormat="1" applyFont="1" applyFill="1" applyBorder="1" applyAlignment="1">
      <alignment horizontal="center"/>
    </xf>
    <xf numFmtId="43" fontId="2" fillId="0" borderId="0" xfId="38" applyFont="1" applyAlignment="1">
      <alignment horizontal="center"/>
    </xf>
    <xf numFmtId="4" fontId="2" fillId="0" borderId="22" xfId="38" applyNumberFormat="1" applyFont="1" applyBorder="1" applyAlignment="1">
      <alignment horizontal="center"/>
    </xf>
    <xf numFmtId="4" fontId="3" fillId="33" borderId="18" xfId="38" applyNumberFormat="1" applyFont="1" applyFill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3" fontId="3" fillId="36" borderId="20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3" fillId="0" borderId="32" xfId="0" applyNumberFormat="1" applyFont="1" applyFill="1" applyBorder="1" applyAlignment="1">
      <alignment horizontal="center"/>
    </xf>
    <xf numFmtId="43" fontId="3" fillId="0" borderId="44" xfId="0" applyNumberFormat="1" applyFont="1" applyFill="1" applyBorder="1" applyAlignment="1">
      <alignment horizontal="center"/>
    </xf>
    <xf numFmtId="4" fontId="5" fillId="36" borderId="35" xfId="0" applyNumberFormat="1" applyFont="1" applyFill="1" applyBorder="1" applyAlignment="1">
      <alignment horizontal="center"/>
    </xf>
    <xf numFmtId="199" fontId="2" fillId="0" borderId="0" xfId="38" applyNumberFormat="1" applyFont="1" applyAlignment="1">
      <alignment horizontal="center"/>
    </xf>
    <xf numFmtId="43" fontId="2" fillId="0" borderId="26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28" fillId="38" borderId="18" xfId="38" applyFont="1" applyFill="1" applyBorder="1" applyAlignment="1">
      <alignment horizontal="center"/>
    </xf>
    <xf numFmtId="43" fontId="20" fillId="36" borderId="21" xfId="38" applyFont="1" applyFill="1" applyBorder="1" applyAlignment="1">
      <alignment horizontal="center"/>
    </xf>
    <xf numFmtId="199" fontId="2" fillId="0" borderId="16" xfId="38" applyNumberFormat="1" applyFont="1" applyBorder="1" applyAlignment="1">
      <alignment horizontal="center"/>
    </xf>
    <xf numFmtId="43" fontId="5" fillId="38" borderId="18" xfId="38" applyFont="1" applyFill="1" applyBorder="1" applyAlignment="1">
      <alignment horizontal="center"/>
    </xf>
    <xf numFmtId="43" fontId="29" fillId="0" borderId="16" xfId="38" applyFont="1" applyBorder="1" applyAlignment="1">
      <alignment horizontal="center"/>
    </xf>
    <xf numFmtId="43" fontId="29" fillId="0" borderId="32" xfId="38" applyFont="1" applyBorder="1" applyAlignment="1">
      <alignment horizontal="center"/>
    </xf>
    <xf numFmtId="43" fontId="29" fillId="0" borderId="26" xfId="38" applyFont="1" applyBorder="1" applyAlignment="1">
      <alignment horizontal="center"/>
    </xf>
    <xf numFmtId="199" fontId="2" fillId="0" borderId="26" xfId="38" applyNumberFormat="1" applyFont="1" applyBorder="1" applyAlignment="1">
      <alignment horizontal="center"/>
    </xf>
    <xf numFmtId="43" fontId="3" fillId="0" borderId="1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 horizontal="center"/>
    </xf>
    <xf numFmtId="43" fontId="3" fillId="37" borderId="18" xfId="38" applyFont="1" applyFill="1" applyBorder="1" applyAlignment="1">
      <alignment horizontal="center"/>
    </xf>
    <xf numFmtId="43" fontId="20" fillId="37" borderId="45" xfId="38" applyFont="1" applyFill="1" applyBorder="1" applyAlignment="1">
      <alignment horizontal="center"/>
    </xf>
    <xf numFmtId="43" fontId="29" fillId="0" borderId="28" xfId="38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8" fillId="36" borderId="35" xfId="38" applyFont="1" applyFill="1" applyBorder="1" applyAlignment="1">
      <alignment horizontal="center"/>
    </xf>
    <xf numFmtId="43" fontId="30" fillId="38" borderId="44" xfId="38" applyNumberFormat="1" applyFont="1" applyFill="1" applyBorder="1" applyAlignment="1">
      <alignment horizontal="center"/>
    </xf>
    <xf numFmtId="43" fontId="30" fillId="36" borderId="35" xfId="38" applyNumberFormat="1" applyFont="1" applyFill="1" applyBorder="1" applyAlignment="1">
      <alignment horizontal="center"/>
    </xf>
    <xf numFmtId="43" fontId="3" fillId="0" borderId="0" xfId="38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43" fontId="28" fillId="38" borderId="18" xfId="38" applyNumberFormat="1" applyFont="1" applyFill="1" applyBorder="1" applyAlignment="1">
      <alignment horizontal="center"/>
    </xf>
    <xf numFmtId="43" fontId="20" fillId="36" borderId="21" xfId="38" applyNumberFormat="1" applyFont="1" applyFill="1" applyBorder="1" applyAlignment="1">
      <alignment horizontal="center"/>
    </xf>
    <xf numFmtId="43" fontId="29" fillId="0" borderId="16" xfId="38" applyNumberFormat="1" applyFont="1" applyBorder="1" applyAlignment="1">
      <alignment horizontal="center"/>
    </xf>
    <xf numFmtId="43" fontId="5" fillId="38" borderId="18" xfId="38" applyNumberFormat="1" applyFont="1" applyFill="1" applyBorder="1" applyAlignment="1">
      <alignment horizontal="center"/>
    </xf>
    <xf numFmtId="43" fontId="29" fillId="0" borderId="26" xfId="38" applyNumberFormat="1" applyFont="1" applyBorder="1" applyAlignment="1">
      <alignment horizontal="center"/>
    </xf>
    <xf numFmtId="43" fontId="29" fillId="0" borderId="32" xfId="38" applyNumberFormat="1" applyFont="1" applyBorder="1" applyAlignment="1">
      <alignment horizontal="center"/>
    </xf>
    <xf numFmtId="43" fontId="32" fillId="38" borderId="18" xfId="38" applyNumberFormat="1" applyFont="1" applyFill="1" applyBorder="1" applyAlignment="1">
      <alignment horizontal="center"/>
    </xf>
    <xf numFmtId="43" fontId="3" fillId="36" borderId="21" xfId="38" applyNumberFormat="1" applyFont="1" applyFill="1" applyBorder="1" applyAlignment="1">
      <alignment horizontal="center"/>
    </xf>
    <xf numFmtId="43" fontId="31" fillId="38" borderId="18" xfId="38" applyNumberFormat="1" applyFont="1" applyFill="1" applyBorder="1" applyAlignment="1">
      <alignment horizontal="center"/>
    </xf>
    <xf numFmtId="43" fontId="19" fillId="38" borderId="18" xfId="38" applyNumberFormat="1" applyFont="1" applyFill="1" applyBorder="1" applyAlignment="1">
      <alignment horizontal="center"/>
    </xf>
    <xf numFmtId="43" fontId="3" fillId="33" borderId="82" xfId="0" applyNumberFormat="1" applyFont="1" applyFill="1" applyBorder="1" applyAlignment="1">
      <alignment horizontal="center"/>
    </xf>
    <xf numFmtId="43" fontId="20" fillId="38" borderId="18" xfId="38" applyNumberFormat="1" applyFont="1" applyFill="1" applyBorder="1" applyAlignment="1">
      <alignment horizontal="center"/>
    </xf>
    <xf numFmtId="43" fontId="28" fillId="36" borderId="35" xfId="38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3" fontId="3" fillId="0" borderId="22" xfId="0" applyNumberFormat="1" applyFont="1" applyFill="1" applyBorder="1" applyAlignment="1">
      <alignment horizontal="center"/>
    </xf>
    <xf numFmtId="43" fontId="3" fillId="38" borderId="18" xfId="38" applyFont="1" applyFill="1" applyBorder="1" applyAlignment="1">
      <alignment horizontal="center"/>
    </xf>
    <xf numFmtId="43" fontId="3" fillId="36" borderId="21" xfId="38" applyFont="1" applyFill="1" applyBorder="1" applyAlignment="1">
      <alignment horizontal="center"/>
    </xf>
    <xf numFmtId="43" fontId="28" fillId="36" borderId="21" xfId="38" applyNumberFormat="1" applyFont="1" applyFill="1" applyBorder="1" applyAlignment="1">
      <alignment horizontal="center"/>
    </xf>
    <xf numFmtId="43" fontId="2" fillId="0" borderId="0" xfId="38" applyNumberFormat="1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3" fontId="2" fillId="0" borderId="26" xfId="0" applyNumberFormat="1" applyFont="1" applyBorder="1" applyAlignment="1">
      <alignment horizontal="center"/>
    </xf>
    <xf numFmtId="43" fontId="28" fillId="0" borderId="16" xfId="38" applyNumberFormat="1" applyFont="1" applyFill="1" applyBorder="1" applyAlignment="1">
      <alignment horizontal="center"/>
    </xf>
    <xf numFmtId="43" fontId="3" fillId="37" borderId="35" xfId="38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3" fillId="0" borderId="33" xfId="0" applyNumberFormat="1" applyFont="1" applyFill="1" applyBorder="1" applyAlignment="1">
      <alignment horizontal="center"/>
    </xf>
    <xf numFmtId="43" fontId="5" fillId="36" borderId="21" xfId="38" applyNumberFormat="1" applyFont="1" applyFill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3" fontId="3" fillId="37" borderId="20" xfId="38" applyFont="1" applyFill="1" applyBorder="1" applyAlignment="1">
      <alignment horizontal="center"/>
    </xf>
    <xf numFmtId="43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9" fillId="0" borderId="0" xfId="0" applyFont="1" applyAlignment="1">
      <alignment horizontal="center"/>
    </xf>
    <xf numFmtId="0" fontId="80" fillId="0" borderId="18" xfId="0" applyFont="1" applyBorder="1" applyAlignment="1">
      <alignment horizontal="center"/>
    </xf>
    <xf numFmtId="0" fontId="79" fillId="0" borderId="0" xfId="0" applyFont="1" applyAlignment="1">
      <alignment horizontal="left"/>
    </xf>
    <xf numFmtId="0" fontId="0" fillId="0" borderId="0" xfId="0" applyAlignment="1">
      <alignment horizontal="left"/>
    </xf>
    <xf numFmtId="0" fontId="79" fillId="0" borderId="18" xfId="0" applyFont="1" applyBorder="1" applyAlignment="1">
      <alignment horizontal="center"/>
    </xf>
    <xf numFmtId="0" fontId="79" fillId="0" borderId="18" xfId="0" applyFont="1" applyBorder="1" applyAlignment="1">
      <alignment horizontal="left"/>
    </xf>
    <xf numFmtId="0" fontId="79" fillId="0" borderId="59" xfId="0" applyFont="1" applyBorder="1" applyAlignment="1">
      <alignment horizontal="center"/>
    </xf>
    <xf numFmtId="0" fontId="79" fillId="0" borderId="56" xfId="0" applyFont="1" applyBorder="1" applyAlignment="1">
      <alignment horizontal="center"/>
    </xf>
    <xf numFmtId="0" fontId="81" fillId="0" borderId="42" xfId="0" applyFont="1" applyBorder="1" applyAlignment="1">
      <alignment horizontal="left"/>
    </xf>
    <xf numFmtId="0" fontId="80" fillId="0" borderId="21" xfId="0" applyFont="1" applyBorder="1" applyAlignment="1">
      <alignment horizontal="left"/>
    </xf>
    <xf numFmtId="0" fontId="80" fillId="0" borderId="21" xfId="0" applyFont="1" applyBorder="1" applyAlignment="1">
      <alignment horizontal="center"/>
    </xf>
    <xf numFmtId="43" fontId="79" fillId="0" borderId="18" xfId="0" applyNumberFormat="1" applyFont="1" applyBorder="1" applyAlignment="1">
      <alignment horizontal="center"/>
    </xf>
    <xf numFmtId="43" fontId="80" fillId="0" borderId="21" xfId="0" applyNumberFormat="1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43" fontId="23" fillId="36" borderId="42" xfId="0" applyNumberFormat="1" applyFont="1" applyFill="1" applyBorder="1" applyAlignment="1">
      <alignment/>
    </xf>
    <xf numFmtId="43" fontId="23" fillId="36" borderId="43" xfId="0" applyNumberFormat="1" applyFont="1" applyFill="1" applyBorder="1" applyAlignment="1">
      <alignment/>
    </xf>
    <xf numFmtId="43" fontId="23" fillId="33" borderId="36" xfId="0" applyNumberFormat="1" applyFont="1" applyFill="1" applyBorder="1" applyAlignment="1">
      <alignment/>
    </xf>
    <xf numFmtId="43" fontId="27" fillId="34" borderId="42" xfId="38" applyNumberFormat="1" applyFont="1" applyFill="1" applyBorder="1" applyAlignment="1">
      <alignment/>
    </xf>
    <xf numFmtId="43" fontId="27" fillId="33" borderId="43" xfId="38" applyNumberFormat="1" applyFont="1" applyFill="1" applyBorder="1" applyAlignment="1">
      <alignment/>
    </xf>
    <xf numFmtId="43" fontId="23" fillId="0" borderId="61" xfId="0" applyNumberFormat="1" applyFont="1" applyFill="1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3" fontId="12" fillId="0" borderId="20" xfId="38" applyFont="1" applyBorder="1" applyAlignment="1">
      <alignment horizontal="center"/>
    </xf>
    <xf numFmtId="43" fontId="2" fillId="0" borderId="13" xfId="38" applyNumberFormat="1" applyFont="1" applyBorder="1" applyAlignment="1">
      <alignment/>
    </xf>
    <xf numFmtId="43" fontId="2" fillId="0" borderId="60" xfId="38" applyNumberFormat="1" applyFont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horizontal="right"/>
    </xf>
    <xf numFmtId="199" fontId="19" fillId="0" borderId="16" xfId="38" applyNumberFormat="1" applyFont="1" applyBorder="1" applyAlignment="1">
      <alignment horizontal="center"/>
    </xf>
    <xf numFmtId="43" fontId="3" fillId="34" borderId="59" xfId="0" applyNumberFormat="1" applyFont="1" applyFill="1" applyBorder="1" applyAlignment="1">
      <alignment/>
    </xf>
    <xf numFmtId="43" fontId="3" fillId="34" borderId="67" xfId="0" applyNumberFormat="1" applyFont="1" applyFill="1" applyBorder="1" applyAlignment="1">
      <alignment/>
    </xf>
    <xf numFmtId="43" fontId="2" fillId="0" borderId="61" xfId="0" applyNumberFormat="1" applyFont="1" applyFill="1" applyBorder="1" applyAlignment="1">
      <alignment/>
    </xf>
    <xf numFmtId="43" fontId="2" fillId="0" borderId="60" xfId="0" applyNumberFormat="1" applyFont="1" applyFill="1" applyBorder="1" applyAlignment="1">
      <alignment/>
    </xf>
    <xf numFmtId="43" fontId="27" fillId="34" borderId="83" xfId="38" applyNumberFormat="1" applyFont="1" applyFill="1" applyBorder="1" applyAlignment="1">
      <alignment/>
    </xf>
    <xf numFmtId="43" fontId="2" fillId="0" borderId="23" xfId="38" applyNumberFormat="1" applyFont="1" applyFill="1" applyBorder="1" applyAlignment="1">
      <alignment/>
    </xf>
    <xf numFmtId="1" fontId="4" fillId="0" borderId="30" xfId="0" applyNumberFormat="1" applyFont="1" applyFill="1" applyBorder="1" applyAlignment="1">
      <alignment horizontal="left" vertical="top" wrapText="1"/>
    </xf>
    <xf numFmtId="0" fontId="10" fillId="0" borderId="29" xfId="0" applyFont="1" applyBorder="1" applyAlignment="1">
      <alignment horizontal="left"/>
    </xf>
    <xf numFmtId="43" fontId="3" fillId="34" borderId="38" xfId="38" applyNumberFormat="1" applyFont="1" applyFill="1" applyBorder="1" applyAlignment="1">
      <alignment shrinkToFit="1"/>
    </xf>
    <xf numFmtId="43" fontId="27" fillId="34" borderId="75" xfId="38" applyNumberFormat="1" applyFont="1" applyFill="1" applyBorder="1" applyAlignment="1">
      <alignment/>
    </xf>
    <xf numFmtId="43" fontId="79" fillId="0" borderId="11" xfId="0" applyNumberFormat="1" applyFont="1" applyBorder="1" applyAlignment="1">
      <alignment/>
    </xf>
    <xf numFmtId="43" fontId="79" fillId="0" borderId="12" xfId="0" applyNumberFormat="1" applyFont="1" applyBorder="1" applyAlignment="1">
      <alignment/>
    </xf>
    <xf numFmtId="43" fontId="82" fillId="0" borderId="12" xfId="0" applyNumberFormat="1" applyFont="1" applyBorder="1" applyAlignment="1">
      <alignment/>
    </xf>
    <xf numFmtId="43" fontId="79" fillId="0" borderId="12" xfId="0" applyNumberFormat="1" applyFont="1" applyBorder="1" applyAlignment="1">
      <alignment horizontal="left" shrinkToFit="1"/>
    </xf>
    <xf numFmtId="43" fontId="79" fillId="0" borderId="13" xfId="0" applyNumberFormat="1" applyFont="1" applyBorder="1" applyAlignment="1">
      <alignment horizontal="left" shrinkToFit="1"/>
    </xf>
    <xf numFmtId="43" fontId="79" fillId="0" borderId="14" xfId="0" applyNumberFormat="1" applyFont="1" applyBorder="1" applyAlignment="1">
      <alignment/>
    </xf>
    <xf numFmtId="43" fontId="79" fillId="0" borderId="15" xfId="0" applyNumberFormat="1" applyFont="1" applyBorder="1" applyAlignment="1">
      <alignment/>
    </xf>
    <xf numFmtId="43" fontId="82" fillId="0" borderId="15" xfId="0" applyNumberFormat="1" applyFont="1" applyBorder="1" applyAlignment="1">
      <alignment/>
    </xf>
    <xf numFmtId="0" fontId="78" fillId="0" borderId="15" xfId="0" applyFont="1" applyBorder="1" applyAlignment="1">
      <alignment/>
    </xf>
    <xf numFmtId="43" fontId="79" fillId="0" borderId="15" xfId="0" applyNumberFormat="1" applyFont="1" applyBorder="1" applyAlignment="1">
      <alignment horizontal="left" shrinkToFit="1"/>
    </xf>
    <xf numFmtId="43" fontId="79" fillId="0" borderId="27" xfId="0" applyNumberFormat="1" applyFont="1" applyBorder="1" applyAlignment="1">
      <alignment horizontal="left" shrinkToFit="1"/>
    </xf>
    <xf numFmtId="43" fontId="79" fillId="0" borderId="12" xfId="0" applyNumberFormat="1" applyFont="1" applyBorder="1" applyAlignment="1">
      <alignment shrinkToFit="1"/>
    </xf>
    <xf numFmtId="43" fontId="79" fillId="0" borderId="13" xfId="0" applyNumberFormat="1" applyFont="1" applyBorder="1" applyAlignment="1">
      <alignment shrinkToFit="1"/>
    </xf>
    <xf numFmtId="43" fontId="79" fillId="0" borderId="15" xfId="0" applyNumberFormat="1" applyFont="1" applyBorder="1" applyAlignment="1">
      <alignment shrinkToFit="1"/>
    </xf>
    <xf numFmtId="43" fontId="79" fillId="0" borderId="27" xfId="0" applyNumberFormat="1" applyFont="1" applyBorder="1" applyAlignment="1">
      <alignment shrinkToFit="1"/>
    </xf>
    <xf numFmtId="43" fontId="79" fillId="0" borderId="12" xfId="0" applyNumberFormat="1" applyFont="1" applyBorder="1" applyAlignment="1">
      <alignment horizontal="left"/>
    </xf>
    <xf numFmtId="43" fontId="2" fillId="0" borderId="22" xfId="38" applyFont="1" applyBorder="1" applyAlignment="1">
      <alignment horizontal="center" shrinkToFit="1"/>
    </xf>
    <xf numFmtId="43" fontId="19" fillId="0" borderId="16" xfId="38" applyFont="1" applyBorder="1" applyAlignment="1">
      <alignment horizontal="center" shrinkToFit="1"/>
    </xf>
    <xf numFmtId="43" fontId="2" fillId="0" borderId="20" xfId="38" applyFont="1" applyBorder="1" applyAlignment="1">
      <alignment horizontal="center" shrinkToFit="1"/>
    </xf>
    <xf numFmtId="43" fontId="19" fillId="0" borderId="32" xfId="38" applyFont="1" applyBorder="1" applyAlignment="1">
      <alignment horizontal="center" shrinkToFit="1"/>
    </xf>
    <xf numFmtId="43" fontId="2" fillId="0" borderId="18" xfId="38" applyFont="1" applyBorder="1" applyAlignment="1">
      <alignment horizontal="center" shrinkToFit="1"/>
    </xf>
    <xf numFmtId="4" fontId="3" fillId="36" borderId="18" xfId="0" applyNumberFormat="1" applyFont="1" applyFill="1" applyBorder="1" applyAlignment="1">
      <alignment horizontal="center" shrinkToFit="1"/>
    </xf>
    <xf numFmtId="43" fontId="2" fillId="0" borderId="33" xfId="38" applyFont="1" applyBorder="1" applyAlignment="1">
      <alignment horizontal="center" shrinkToFit="1"/>
    </xf>
    <xf numFmtId="43" fontId="12" fillId="0" borderId="16" xfId="38" applyFont="1" applyBorder="1" applyAlignment="1">
      <alignment horizontal="center" shrinkToFit="1"/>
    </xf>
    <xf numFmtId="43" fontId="2" fillId="0" borderId="32" xfId="38" applyFont="1" applyBorder="1" applyAlignment="1">
      <alignment horizontal="center" shrinkToFit="1"/>
    </xf>
    <xf numFmtId="4" fontId="2" fillId="0" borderId="16" xfId="0" applyNumberFormat="1" applyFont="1" applyBorder="1" applyAlignment="1">
      <alignment horizontal="center" shrinkToFit="1"/>
    </xf>
    <xf numFmtId="43" fontId="12" fillId="0" borderId="32" xfId="38" applyFont="1" applyBorder="1" applyAlignment="1">
      <alignment horizontal="center" shrinkToFit="1"/>
    </xf>
    <xf numFmtId="43" fontId="19" fillId="0" borderId="26" xfId="38" applyFont="1" applyBorder="1" applyAlignment="1">
      <alignment horizontal="center" shrinkToFit="1"/>
    </xf>
    <xf numFmtId="4" fontId="3" fillId="36" borderId="21" xfId="0" applyNumberFormat="1" applyFont="1" applyFill="1" applyBorder="1" applyAlignment="1">
      <alignment horizontal="center" shrinkToFit="1"/>
    </xf>
    <xf numFmtId="4" fontId="3" fillId="0" borderId="20" xfId="0" applyNumberFormat="1" applyFont="1" applyFill="1" applyBorder="1" applyAlignment="1">
      <alignment horizontal="center" shrinkToFit="1"/>
    </xf>
    <xf numFmtId="43" fontId="3" fillId="0" borderId="32" xfId="38" applyFont="1" applyBorder="1" applyAlignment="1">
      <alignment horizontal="center" shrinkToFit="1"/>
    </xf>
    <xf numFmtId="43" fontId="3" fillId="36" borderId="21" xfId="0" applyNumberFormat="1" applyFont="1" applyFill="1" applyBorder="1" applyAlignment="1">
      <alignment horizontal="center" shrinkToFit="1"/>
    </xf>
    <xf numFmtId="43" fontId="3" fillId="36" borderId="35" xfId="0" applyNumberFormat="1" applyFont="1" applyFill="1" applyBorder="1" applyAlignment="1">
      <alignment horizontal="center" shrinkToFit="1"/>
    </xf>
    <xf numFmtId="43" fontId="19" fillId="0" borderId="20" xfId="38" applyFont="1" applyBorder="1" applyAlignment="1">
      <alignment horizontal="center" shrinkToFit="1"/>
    </xf>
    <xf numFmtId="4" fontId="3" fillId="36" borderId="43" xfId="0" applyNumberFormat="1" applyFont="1" applyFill="1" applyBorder="1" applyAlignment="1">
      <alignment horizontal="center" shrinkToFit="1"/>
    </xf>
    <xf numFmtId="43" fontId="19" fillId="0" borderId="44" xfId="38" applyFont="1" applyBorder="1" applyAlignment="1">
      <alignment horizontal="center"/>
    </xf>
    <xf numFmtId="43" fontId="19" fillId="0" borderId="22" xfId="38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2" fillId="0" borderId="30" xfId="0" applyFont="1" applyBorder="1" applyAlignment="1">
      <alignment/>
    </xf>
    <xf numFmtId="43" fontId="2" fillId="0" borderId="31" xfId="38" applyFont="1" applyBorder="1" applyAlignment="1">
      <alignment horizontal="center" shrinkToFit="1"/>
    </xf>
    <xf numFmtId="43" fontId="2" fillId="0" borderId="50" xfId="38" applyFont="1" applyBorder="1" applyAlignment="1">
      <alignment horizontal="center" shrinkToFit="1"/>
    </xf>
    <xf numFmtId="4" fontId="2" fillId="0" borderId="20" xfId="38" applyNumberFormat="1" applyFont="1" applyBorder="1" applyAlignment="1">
      <alignment horizontal="center"/>
    </xf>
    <xf numFmtId="43" fontId="2" fillId="0" borderId="51" xfId="38" applyFont="1" applyBorder="1" applyAlignment="1">
      <alignment horizontal="center" shrinkToFit="1"/>
    </xf>
    <xf numFmtId="4" fontId="2" fillId="0" borderId="32" xfId="38" applyNumberFormat="1" applyFont="1" applyBorder="1" applyAlignment="1">
      <alignment horizontal="center"/>
    </xf>
    <xf numFmtId="43" fontId="2" fillId="0" borderId="15" xfId="38" applyFont="1" applyBorder="1" applyAlignment="1">
      <alignment horizontal="center"/>
    </xf>
    <xf numFmtId="43" fontId="2" fillId="0" borderId="30" xfId="38" applyFont="1" applyBorder="1" applyAlignment="1">
      <alignment horizontal="right"/>
    </xf>
    <xf numFmtId="4" fontId="25" fillId="0" borderId="32" xfId="0" applyNumberFormat="1" applyFont="1" applyFill="1" applyBorder="1" applyAlignment="1">
      <alignment horizontal="center"/>
    </xf>
    <xf numFmtId="43" fontId="2" fillId="0" borderId="30" xfId="38" applyFont="1" applyBorder="1" applyAlignment="1">
      <alignment shrinkToFit="1"/>
    </xf>
    <xf numFmtId="43" fontId="3" fillId="39" borderId="26" xfId="38" applyFont="1" applyFill="1" applyBorder="1" applyAlignment="1">
      <alignment horizontal="right"/>
    </xf>
    <xf numFmtId="43" fontId="3" fillId="39" borderId="14" xfId="38" applyFont="1" applyFill="1" applyBorder="1" applyAlignment="1">
      <alignment horizontal="right"/>
    </xf>
    <xf numFmtId="43" fontId="3" fillId="39" borderId="49" xfId="38" applyFont="1" applyFill="1" applyBorder="1" applyAlignment="1">
      <alignment shrinkToFit="1"/>
    </xf>
    <xf numFmtId="43" fontId="3" fillId="39" borderId="27" xfId="0" applyNumberFormat="1" applyFont="1" applyFill="1" applyBorder="1" applyAlignment="1">
      <alignment horizontal="center"/>
    </xf>
    <xf numFmtId="43" fontId="3" fillId="39" borderId="26" xfId="38" applyFont="1" applyFill="1" applyBorder="1" applyAlignment="1">
      <alignment shrinkToFit="1"/>
    </xf>
    <xf numFmtId="0" fontId="3" fillId="39" borderId="14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3" fillId="39" borderId="27" xfId="0" applyFont="1" applyFill="1" applyBorder="1" applyAlignment="1">
      <alignment/>
    </xf>
    <xf numFmtId="43" fontId="3" fillId="36" borderId="18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43" fontId="2" fillId="0" borderId="32" xfId="38" applyFont="1" applyFill="1" applyBorder="1" applyAlignment="1">
      <alignment horizontal="right"/>
    </xf>
    <xf numFmtId="43" fontId="2" fillId="0" borderId="51" xfId="38" applyFont="1" applyFill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8" xfId="0" applyFont="1" applyBorder="1" applyAlignment="1">
      <alignment/>
    </xf>
    <xf numFmtId="0" fontId="3" fillId="0" borderId="78" xfId="0" applyFont="1" applyBorder="1" applyAlignment="1">
      <alignment horizontal="left"/>
    </xf>
    <xf numFmtId="43" fontId="2" fillId="0" borderId="78" xfId="38" applyFont="1" applyBorder="1" applyAlignment="1">
      <alignment/>
    </xf>
    <xf numFmtId="0" fontId="2" fillId="0" borderId="78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43" fontId="2" fillId="0" borderId="79" xfId="38" applyFont="1" applyBorder="1" applyAlignment="1">
      <alignment/>
    </xf>
    <xf numFmtId="43" fontId="2" fillId="0" borderId="44" xfId="38" applyFont="1" applyBorder="1" applyAlignment="1">
      <alignment horizontal="center" shrinkToFit="1"/>
    </xf>
    <xf numFmtId="0" fontId="18" fillId="0" borderId="11" xfId="0" applyFont="1" applyBorder="1" applyAlignment="1">
      <alignment horizontal="left"/>
    </xf>
    <xf numFmtId="0" fontId="3" fillId="0" borderId="78" xfId="0" applyFont="1" applyBorder="1" applyAlignment="1">
      <alignment/>
    </xf>
    <xf numFmtId="43" fontId="2" fillId="0" borderId="44" xfId="0" applyNumberFormat="1" applyFont="1" applyBorder="1" applyAlignment="1">
      <alignment/>
    </xf>
    <xf numFmtId="43" fontId="2" fillId="0" borderId="69" xfId="0" applyNumberFormat="1" applyFont="1" applyBorder="1" applyAlignment="1">
      <alignment/>
    </xf>
    <xf numFmtId="4" fontId="2" fillId="0" borderId="79" xfId="38" applyNumberFormat="1" applyFont="1" applyBorder="1" applyAlignment="1">
      <alignment/>
    </xf>
    <xf numFmtId="43" fontId="2" fillId="0" borderId="44" xfId="38" applyNumberFormat="1" applyFont="1" applyBorder="1" applyAlignment="1">
      <alignment horizontal="center"/>
    </xf>
    <xf numFmtId="43" fontId="2" fillId="0" borderId="31" xfId="0" applyNumberFormat="1" applyFont="1" applyBorder="1" applyAlignment="1">
      <alignment horizontal="center"/>
    </xf>
    <xf numFmtId="43" fontId="2" fillId="0" borderId="51" xfId="0" applyNumberFormat="1" applyFont="1" applyBorder="1" applyAlignment="1">
      <alignment horizontal="center"/>
    </xf>
    <xf numFmtId="43" fontId="19" fillId="0" borderId="32" xfId="38" applyNumberFormat="1" applyFont="1" applyBorder="1" applyAlignment="1">
      <alignment horizontal="center"/>
    </xf>
    <xf numFmtId="43" fontId="2" fillId="0" borderId="51" xfId="0" applyNumberFormat="1" applyFont="1" applyFill="1" applyBorder="1" applyAlignment="1">
      <alignment/>
    </xf>
    <xf numFmtId="43" fontId="12" fillId="0" borderId="14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 horizontal="center"/>
    </xf>
    <xf numFmtId="43" fontId="29" fillId="0" borderId="44" xfId="38" applyFont="1" applyBorder="1" applyAlignment="1">
      <alignment horizontal="center"/>
    </xf>
    <xf numFmtId="43" fontId="29" fillId="0" borderId="22" xfId="38" applyFont="1" applyBorder="1" applyAlignment="1">
      <alignment horizontal="center"/>
    </xf>
    <xf numFmtId="1" fontId="6" fillId="0" borderId="29" xfId="0" applyNumberFormat="1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center"/>
    </xf>
    <xf numFmtId="199" fontId="2" fillId="0" borderId="32" xfId="38" applyNumberFormat="1" applyFont="1" applyBorder="1" applyAlignment="1">
      <alignment horizontal="center"/>
    </xf>
    <xf numFmtId="43" fontId="2" fillId="0" borderId="51" xfId="38" applyFont="1" applyFill="1" applyBorder="1" applyAlignment="1">
      <alignment/>
    </xf>
    <xf numFmtId="43" fontId="2" fillId="0" borderId="32" xfId="38" applyFont="1" applyFill="1" applyBorder="1" applyAlignment="1">
      <alignment/>
    </xf>
    <xf numFmtId="199" fontId="2" fillId="0" borderId="51" xfId="38" applyNumberFormat="1" applyFont="1" applyBorder="1" applyAlignment="1">
      <alignment/>
    </xf>
    <xf numFmtId="199" fontId="2" fillId="0" borderId="32" xfId="38" applyNumberFormat="1" applyFont="1" applyBorder="1" applyAlignment="1">
      <alignment/>
    </xf>
    <xf numFmtId="43" fontId="2" fillId="0" borderId="83" xfId="38" applyFont="1" applyBorder="1" applyAlignment="1">
      <alignment/>
    </xf>
    <xf numFmtId="43" fontId="2" fillId="0" borderId="83" xfId="0" applyNumberFormat="1" applyFont="1" applyBorder="1" applyAlignment="1">
      <alignment/>
    </xf>
    <xf numFmtId="43" fontId="2" fillId="0" borderId="79" xfId="38" applyNumberFormat="1" applyFont="1" applyBorder="1" applyAlignment="1">
      <alignment/>
    </xf>
    <xf numFmtId="43" fontId="29" fillId="0" borderId="44" xfId="38" applyNumberFormat="1" applyFont="1" applyBorder="1" applyAlignment="1">
      <alignment horizontal="center"/>
    </xf>
    <xf numFmtId="43" fontId="2" fillId="0" borderId="44" xfId="38" applyNumberFormat="1" applyFont="1" applyBorder="1" applyAlignment="1">
      <alignment/>
    </xf>
    <xf numFmtId="43" fontId="2" fillId="0" borderId="57" xfId="0" applyNumberFormat="1" applyFont="1" applyBorder="1" applyAlignment="1">
      <alignment horizontal="center"/>
    </xf>
    <xf numFmtId="43" fontId="2" fillId="36" borderId="67" xfId="0" applyNumberFormat="1" applyFont="1" applyFill="1" applyBorder="1" applyAlignment="1">
      <alignment horizontal="right"/>
    </xf>
    <xf numFmtId="43" fontId="3" fillId="33" borderId="46" xfId="0" applyNumberFormat="1" applyFont="1" applyFill="1" applyBorder="1" applyAlignment="1">
      <alignment horizontal="center"/>
    </xf>
    <xf numFmtId="43" fontId="2" fillId="0" borderId="51" xfId="38" applyNumberFormat="1" applyFont="1" applyFill="1" applyBorder="1" applyAlignment="1">
      <alignment horizontal="right"/>
    </xf>
    <xf numFmtId="43" fontId="2" fillId="0" borderId="32" xfId="38" applyNumberFormat="1" applyFont="1" applyFill="1" applyBorder="1" applyAlignment="1">
      <alignment horizontal="right"/>
    </xf>
    <xf numFmtId="43" fontId="4" fillId="0" borderId="61" xfId="38" applyNumberFormat="1" applyFont="1" applyFill="1" applyBorder="1" applyAlignment="1">
      <alignment vertical="top" wrapText="1"/>
    </xf>
    <xf numFmtId="43" fontId="4" fillId="0" borderId="15" xfId="38" applyNumberFormat="1" applyFont="1" applyFill="1" applyBorder="1" applyAlignment="1">
      <alignment vertical="top" wrapText="1"/>
    </xf>
    <xf numFmtId="43" fontId="4" fillId="0" borderId="83" xfId="38" applyNumberFormat="1" applyFont="1" applyFill="1" applyBorder="1" applyAlignment="1">
      <alignment vertical="top" wrapText="1"/>
    </xf>
    <xf numFmtId="43" fontId="25" fillId="33" borderId="18" xfId="38" applyNumberFormat="1" applyFont="1" applyFill="1" applyBorder="1" applyAlignment="1">
      <alignment/>
    </xf>
    <xf numFmtId="43" fontId="28" fillId="36" borderId="18" xfId="38" applyNumberFormat="1" applyFont="1" applyFill="1" applyBorder="1" applyAlignment="1">
      <alignment horizontal="center"/>
    </xf>
    <xf numFmtId="0" fontId="77" fillId="0" borderId="29" xfId="0" applyFont="1" applyBorder="1" applyAlignment="1">
      <alignment/>
    </xf>
    <xf numFmtId="0" fontId="78" fillId="0" borderId="29" xfId="0" applyFont="1" applyBorder="1" applyAlignment="1">
      <alignment/>
    </xf>
    <xf numFmtId="43" fontId="79" fillId="0" borderId="31" xfId="0" applyNumberFormat="1" applyFont="1" applyBorder="1" applyAlignment="1">
      <alignment/>
    </xf>
    <xf numFmtId="43" fontId="79" fillId="0" borderId="29" xfId="0" applyNumberFormat="1" applyFont="1" applyBorder="1" applyAlignment="1">
      <alignment/>
    </xf>
    <xf numFmtId="43" fontId="82" fillId="0" borderId="29" xfId="0" applyNumberFormat="1" applyFont="1" applyBorder="1" applyAlignment="1">
      <alignment/>
    </xf>
    <xf numFmtId="43" fontId="23" fillId="33" borderId="18" xfId="38" applyNumberFormat="1" applyFont="1" applyFill="1" applyBorder="1" applyAlignment="1">
      <alignment horizontal="center"/>
    </xf>
    <xf numFmtId="43" fontId="27" fillId="33" borderId="42" xfId="38" applyNumberFormat="1" applyFont="1" applyFill="1" applyBorder="1" applyAlignment="1">
      <alignment horizontal="center"/>
    </xf>
    <xf numFmtId="43" fontId="27" fillId="33" borderId="67" xfId="38" applyNumberFormat="1" applyFont="1" applyFill="1" applyBorder="1" applyAlignment="1">
      <alignment horizontal="center"/>
    </xf>
    <xf numFmtId="43" fontId="23" fillId="33" borderId="59" xfId="38" applyNumberFormat="1" applyFont="1" applyFill="1" applyBorder="1" applyAlignment="1">
      <alignment horizontal="center"/>
    </xf>
    <xf numFmtId="43" fontId="20" fillId="36" borderId="18" xfId="38" applyNumberFormat="1" applyFont="1" applyFill="1" applyBorder="1" applyAlignment="1">
      <alignment horizontal="center"/>
    </xf>
    <xf numFmtId="43" fontId="2" fillId="0" borderId="78" xfId="0" applyNumberFormat="1" applyFont="1" applyBorder="1" applyAlignment="1">
      <alignment/>
    </xf>
    <xf numFmtId="43" fontId="4" fillId="0" borderId="29" xfId="38" applyNumberFormat="1" applyFont="1" applyFill="1" applyBorder="1" applyAlignment="1">
      <alignment vertical="top" wrapText="1"/>
    </xf>
    <xf numFmtId="43" fontId="79" fillId="0" borderId="12" xfId="0" applyNumberFormat="1" applyFont="1" applyBorder="1" applyAlignment="1">
      <alignment horizontal="left" shrinkToFit="1"/>
    </xf>
    <xf numFmtId="43" fontId="79" fillId="0" borderId="13" xfId="0" applyNumberFormat="1" applyFont="1" applyBorder="1" applyAlignment="1">
      <alignment horizontal="left" shrinkToFit="1"/>
    </xf>
    <xf numFmtId="43" fontId="79" fillId="0" borderId="15" xfId="0" applyNumberFormat="1" applyFont="1" applyBorder="1" applyAlignment="1">
      <alignment horizontal="left" shrinkToFit="1"/>
    </xf>
    <xf numFmtId="43" fontId="79" fillId="0" borderId="27" xfId="0" applyNumberFormat="1" applyFont="1" applyBorder="1" applyAlignment="1">
      <alignment horizontal="left" shrinkToFit="1"/>
    </xf>
    <xf numFmtId="43" fontId="79" fillId="0" borderId="29" xfId="0" applyNumberFormat="1" applyFont="1" applyBorder="1" applyAlignment="1">
      <alignment horizontal="left" shrinkToFit="1"/>
    </xf>
    <xf numFmtId="43" fontId="79" fillId="0" borderId="30" xfId="0" applyNumberFormat="1" applyFont="1" applyBorder="1" applyAlignment="1">
      <alignment horizontal="left" shrinkToFit="1"/>
    </xf>
    <xf numFmtId="0" fontId="17" fillId="0" borderId="15" xfId="0" applyFont="1" applyBorder="1" applyAlignment="1">
      <alignment/>
    </xf>
    <xf numFmtId="43" fontId="25" fillId="36" borderId="21" xfId="38" applyFont="1" applyFill="1" applyBorder="1" applyAlignment="1">
      <alignment horizontal="right"/>
    </xf>
    <xf numFmtId="43" fontId="3" fillId="36" borderId="43" xfId="38" applyFont="1" applyFill="1" applyBorder="1" applyAlignment="1">
      <alignment horizontal="right" shrinkToFit="1"/>
    </xf>
    <xf numFmtId="43" fontId="3" fillId="36" borderId="54" xfId="38" applyFont="1" applyFill="1" applyBorder="1" applyAlignment="1">
      <alignment horizontal="right" shrinkToFit="1"/>
    </xf>
    <xf numFmtId="43" fontId="3" fillId="36" borderId="62" xfId="38" applyFont="1" applyFill="1" applyBorder="1" applyAlignment="1">
      <alignment horizontal="right" shrinkToFit="1"/>
    </xf>
    <xf numFmtId="43" fontId="3" fillId="36" borderId="21" xfId="38" applyFont="1" applyFill="1" applyBorder="1" applyAlignment="1">
      <alignment horizontal="right" shrinkToFit="1"/>
    </xf>
    <xf numFmtId="43" fontId="3" fillId="36" borderId="21" xfId="38" applyFont="1" applyFill="1" applyBorder="1" applyAlignment="1">
      <alignment horizontal="right"/>
    </xf>
    <xf numFmtId="43" fontId="3" fillId="36" borderId="43" xfId="38" applyFont="1" applyFill="1" applyBorder="1" applyAlignment="1">
      <alignment horizontal="right"/>
    </xf>
    <xf numFmtId="43" fontId="25" fillId="36" borderId="43" xfId="38" applyFont="1" applyFill="1" applyBorder="1" applyAlignment="1">
      <alignment horizontal="right"/>
    </xf>
    <xf numFmtId="43" fontId="25" fillId="36" borderId="54" xfId="38" applyFont="1" applyFill="1" applyBorder="1" applyAlignment="1">
      <alignment horizontal="right"/>
    </xf>
    <xf numFmtId="43" fontId="25" fillId="36" borderId="42" xfId="0" applyNumberFormat="1" applyFont="1" applyFill="1" applyBorder="1" applyAlignment="1">
      <alignment horizontal="center"/>
    </xf>
    <xf numFmtId="4" fontId="3" fillId="36" borderId="46" xfId="38" applyNumberFormat="1" applyFont="1" applyFill="1" applyBorder="1" applyAlignment="1">
      <alignment/>
    </xf>
    <xf numFmtId="4" fontId="3" fillId="36" borderId="59" xfId="38" applyNumberFormat="1" applyFont="1" applyFill="1" applyBorder="1" applyAlignment="1">
      <alignment/>
    </xf>
    <xf numFmtId="43" fontId="3" fillId="36" borderId="36" xfId="0" applyNumberFormat="1" applyFont="1" applyFill="1" applyBorder="1" applyAlignment="1">
      <alignment horizontal="center"/>
    </xf>
    <xf numFmtId="43" fontId="3" fillId="36" borderId="52" xfId="38" applyNumberFormat="1" applyFont="1" applyFill="1" applyBorder="1" applyAlignment="1">
      <alignment horizontal="right"/>
    </xf>
    <xf numFmtId="43" fontId="3" fillId="36" borderId="35" xfId="38" applyNumberFormat="1" applyFont="1" applyFill="1" applyBorder="1" applyAlignment="1">
      <alignment horizontal="right"/>
    </xf>
    <xf numFmtId="43" fontId="3" fillId="36" borderId="21" xfId="38" applyFont="1" applyFill="1" applyBorder="1" applyAlignment="1">
      <alignment/>
    </xf>
    <xf numFmtId="43" fontId="25" fillId="36" borderId="43" xfId="38" applyFont="1" applyFill="1" applyBorder="1" applyAlignment="1">
      <alignment/>
    </xf>
    <xf numFmtId="43" fontId="25" fillId="36" borderId="54" xfId="38" applyFont="1" applyFill="1" applyBorder="1" applyAlignment="1">
      <alignment/>
    </xf>
    <xf numFmtId="43" fontId="25" fillId="36" borderId="21" xfId="38" applyFont="1" applyFill="1" applyBorder="1" applyAlignment="1">
      <alignment/>
    </xf>
    <xf numFmtId="43" fontId="25" fillId="36" borderId="62" xfId="38" applyFont="1" applyFill="1" applyBorder="1" applyAlignment="1">
      <alignment/>
    </xf>
    <xf numFmtId="43" fontId="3" fillId="36" borderId="43" xfId="38" applyFont="1" applyFill="1" applyBorder="1" applyAlignment="1">
      <alignment/>
    </xf>
    <xf numFmtId="43" fontId="3" fillId="36" borderId="54" xfId="38" applyFont="1" applyFill="1" applyBorder="1" applyAlignment="1">
      <alignment/>
    </xf>
    <xf numFmtId="4" fontId="3" fillId="36" borderId="43" xfId="0" applyNumberFormat="1" applyFont="1" applyFill="1" applyBorder="1" applyAlignment="1">
      <alignment horizontal="center"/>
    </xf>
    <xf numFmtId="43" fontId="2" fillId="0" borderId="18" xfId="38" applyFont="1" applyBorder="1" applyAlignment="1">
      <alignment horizontal="right"/>
    </xf>
    <xf numFmtId="43" fontId="2" fillId="0" borderId="42" xfId="38" applyFont="1" applyBorder="1" applyAlignment="1">
      <alignment shrinkToFit="1"/>
    </xf>
    <xf numFmtId="43" fontId="2" fillId="0" borderId="46" xfId="38" applyFont="1" applyBorder="1" applyAlignment="1">
      <alignment shrinkToFit="1"/>
    </xf>
    <xf numFmtId="4" fontId="2" fillId="0" borderId="18" xfId="0" applyNumberFormat="1" applyFont="1" applyBorder="1" applyAlignment="1">
      <alignment horizontal="center"/>
    </xf>
    <xf numFmtId="43" fontId="2" fillId="0" borderId="18" xfId="38" applyFont="1" applyBorder="1" applyAlignment="1">
      <alignment shrinkToFit="1"/>
    </xf>
    <xf numFmtId="0" fontId="3" fillId="39" borderId="31" xfId="0" applyFont="1" applyFill="1" applyBorder="1" applyAlignment="1">
      <alignment/>
    </xf>
    <xf numFmtId="0" fontId="3" fillId="39" borderId="29" xfId="0" applyFont="1" applyFill="1" applyBorder="1" applyAlignment="1">
      <alignment/>
    </xf>
    <xf numFmtId="0" fontId="3" fillId="39" borderId="30" xfId="0" applyFont="1" applyFill="1" applyBorder="1" applyAlignment="1">
      <alignment/>
    </xf>
    <xf numFmtId="43" fontId="3" fillId="39" borderId="32" xfId="38" applyFont="1" applyFill="1" applyBorder="1" applyAlignment="1">
      <alignment horizontal="right"/>
    </xf>
    <xf numFmtId="43" fontId="25" fillId="39" borderId="31" xfId="38" applyFont="1" applyFill="1" applyBorder="1" applyAlignment="1">
      <alignment horizontal="right"/>
    </xf>
    <xf numFmtId="43" fontId="3" fillId="39" borderId="51" xfId="38" applyFont="1" applyFill="1" applyBorder="1" applyAlignment="1">
      <alignment shrinkToFit="1"/>
    </xf>
    <xf numFmtId="43" fontId="3" fillId="39" borderId="30" xfId="0" applyNumberFormat="1" applyFont="1" applyFill="1" applyBorder="1" applyAlignment="1">
      <alignment horizontal="center"/>
    </xf>
    <xf numFmtId="43" fontId="3" fillId="39" borderId="32" xfId="38" applyFont="1" applyFill="1" applyBorder="1" applyAlignment="1">
      <alignment shrinkToFit="1"/>
    </xf>
    <xf numFmtId="43" fontId="2" fillId="0" borderId="27" xfId="38" applyFont="1" applyFill="1" applyBorder="1" applyAlignment="1">
      <alignment horizontal="right"/>
    </xf>
    <xf numFmtId="43" fontId="2" fillId="0" borderId="22" xfId="38" applyFont="1" applyFill="1" applyBorder="1" applyAlignment="1">
      <alignment horizontal="right"/>
    </xf>
    <xf numFmtId="43" fontId="3" fillId="40" borderId="84" xfId="38" applyFont="1" applyFill="1" applyBorder="1" applyAlignment="1">
      <alignment/>
    </xf>
    <xf numFmtId="43" fontId="3" fillId="40" borderId="85" xfId="38" applyFont="1" applyFill="1" applyBorder="1" applyAlignment="1">
      <alignment/>
    </xf>
    <xf numFmtId="43" fontId="25" fillId="40" borderId="86" xfId="38" applyFont="1" applyFill="1" applyBorder="1" applyAlignment="1">
      <alignment/>
    </xf>
    <xf numFmtId="43" fontId="3" fillId="40" borderId="87" xfId="38" applyFont="1" applyFill="1" applyBorder="1" applyAlignment="1">
      <alignment/>
    </xf>
    <xf numFmtId="4" fontId="3" fillId="40" borderId="85" xfId="0" applyNumberFormat="1" applyFont="1" applyFill="1" applyBorder="1" applyAlignment="1">
      <alignment horizontal="center"/>
    </xf>
    <xf numFmtId="4" fontId="5" fillId="41" borderId="18" xfId="0" applyNumberFormat="1" applyFont="1" applyFill="1" applyBorder="1" applyAlignment="1">
      <alignment/>
    </xf>
    <xf numFmtId="4" fontId="30" fillId="41" borderId="42" xfId="0" applyNumberFormat="1" applyFont="1" applyFill="1" applyBorder="1" applyAlignment="1">
      <alignment/>
    </xf>
    <xf numFmtId="4" fontId="5" fillId="41" borderId="88" xfId="0" applyNumberFormat="1" applyFont="1" applyFill="1" applyBorder="1" applyAlignment="1">
      <alignment/>
    </xf>
    <xf numFmtId="4" fontId="3" fillId="41" borderId="18" xfId="0" applyNumberFormat="1" applyFont="1" applyFill="1" applyBorder="1" applyAlignment="1">
      <alignment horizontal="center"/>
    </xf>
    <xf numFmtId="4" fontId="5" fillId="41" borderId="59" xfId="0" applyNumberFormat="1" applyFont="1" applyFill="1" applyBorder="1" applyAlignment="1">
      <alignment/>
    </xf>
    <xf numFmtId="43" fontId="3" fillId="42" borderId="18" xfId="38" applyFont="1" applyFill="1" applyBorder="1" applyAlignment="1">
      <alignment/>
    </xf>
    <xf numFmtId="43" fontId="3" fillId="42" borderId="42" xfId="38" applyFont="1" applyFill="1" applyBorder="1" applyAlignment="1">
      <alignment/>
    </xf>
    <xf numFmtId="43" fontId="3" fillId="42" borderId="46" xfId="38" applyFont="1" applyFill="1" applyBorder="1" applyAlignment="1">
      <alignment/>
    </xf>
    <xf numFmtId="4" fontId="3" fillId="42" borderId="42" xfId="0" applyNumberFormat="1" applyFont="1" applyFill="1" applyBorder="1" applyAlignment="1">
      <alignment horizontal="center"/>
    </xf>
    <xf numFmtId="43" fontId="3" fillId="42" borderId="18" xfId="38" applyFont="1" applyFill="1" applyBorder="1" applyAlignment="1">
      <alignment horizontal="right"/>
    </xf>
    <xf numFmtId="43" fontId="3" fillId="42" borderId="42" xfId="38" applyFont="1" applyFill="1" applyBorder="1" applyAlignment="1">
      <alignment shrinkToFit="1"/>
    </xf>
    <xf numFmtId="43" fontId="3" fillId="42" borderId="46" xfId="38" applyFont="1" applyFill="1" applyBorder="1" applyAlignment="1">
      <alignment shrinkToFit="1"/>
    </xf>
    <xf numFmtId="43" fontId="3" fillId="42" borderId="18" xfId="0" applyNumberFormat="1" applyFont="1" applyFill="1" applyBorder="1" applyAlignment="1">
      <alignment horizontal="center"/>
    </xf>
    <xf numFmtId="43" fontId="3" fillId="42" borderId="18" xfId="38" applyFont="1" applyFill="1" applyBorder="1" applyAlignment="1">
      <alignment shrinkToFit="1"/>
    </xf>
    <xf numFmtId="43" fontId="25" fillId="42" borderId="18" xfId="38" applyFont="1" applyFill="1" applyBorder="1" applyAlignment="1">
      <alignment horizontal="right"/>
    </xf>
    <xf numFmtId="4" fontId="3" fillId="42" borderId="18" xfId="0" applyNumberFormat="1" applyFont="1" applyFill="1" applyBorder="1" applyAlignment="1">
      <alignment horizontal="center"/>
    </xf>
    <xf numFmtId="43" fontId="3" fillId="42" borderId="59" xfId="38" applyFont="1" applyFill="1" applyBorder="1" applyAlignment="1">
      <alignment shrinkToFit="1"/>
    </xf>
    <xf numFmtId="43" fontId="25" fillId="42" borderId="42" xfId="38" applyFont="1" applyFill="1" applyBorder="1" applyAlignment="1">
      <alignment horizontal="right"/>
    </xf>
    <xf numFmtId="43" fontId="3" fillId="42" borderId="46" xfId="38" applyFont="1" applyFill="1" applyBorder="1" applyAlignment="1">
      <alignment horizontal="right"/>
    </xf>
    <xf numFmtId="4" fontId="25" fillId="42" borderId="18" xfId="0" applyNumberFormat="1" applyFont="1" applyFill="1" applyBorder="1" applyAlignment="1">
      <alignment horizontal="center"/>
    </xf>
    <xf numFmtId="43" fontId="3" fillId="42" borderId="59" xfId="38" applyFont="1" applyFill="1" applyBorder="1" applyAlignment="1">
      <alignment horizontal="right"/>
    </xf>
    <xf numFmtId="43" fontId="3" fillId="42" borderId="67" xfId="38" applyFont="1" applyFill="1" applyBorder="1" applyAlignment="1">
      <alignment shrinkToFit="1"/>
    </xf>
    <xf numFmtId="43" fontId="3" fillId="42" borderId="42" xfId="38" applyFont="1" applyFill="1" applyBorder="1" applyAlignment="1">
      <alignment horizontal="right"/>
    </xf>
    <xf numFmtId="43" fontId="25" fillId="42" borderId="42" xfId="0" applyNumberFormat="1" applyFont="1" applyFill="1" applyBorder="1" applyAlignment="1">
      <alignment horizontal="center"/>
    </xf>
    <xf numFmtId="4" fontId="3" fillId="42" borderId="46" xfId="38" applyNumberFormat="1" applyFont="1" applyFill="1" applyBorder="1" applyAlignment="1">
      <alignment/>
    </xf>
    <xf numFmtId="43" fontId="25" fillId="42" borderId="18" xfId="38" applyFont="1" applyFill="1" applyBorder="1" applyAlignment="1">
      <alignment horizontal="center"/>
    </xf>
    <xf numFmtId="4" fontId="3" fillId="42" borderId="18" xfId="38" applyNumberFormat="1" applyFont="1" applyFill="1" applyBorder="1" applyAlignment="1">
      <alignment/>
    </xf>
    <xf numFmtId="43" fontId="3" fillId="42" borderId="42" xfId="0" applyNumberFormat="1" applyFont="1" applyFill="1" applyBorder="1" applyAlignment="1">
      <alignment horizontal="center"/>
    </xf>
    <xf numFmtId="43" fontId="25" fillId="42" borderId="42" xfId="38" applyFont="1" applyFill="1" applyBorder="1" applyAlignment="1">
      <alignment/>
    </xf>
    <xf numFmtId="43" fontId="25" fillId="42" borderId="46" xfId="38" applyFont="1" applyFill="1" applyBorder="1" applyAlignment="1">
      <alignment/>
    </xf>
    <xf numFmtId="43" fontId="25" fillId="42" borderId="18" xfId="38" applyFont="1" applyFill="1" applyBorder="1" applyAlignment="1">
      <alignment/>
    </xf>
    <xf numFmtId="43" fontId="3" fillId="36" borderId="18" xfId="38" applyFont="1" applyFill="1" applyBorder="1" applyAlignment="1">
      <alignment horizontal="right"/>
    </xf>
    <xf numFmtId="43" fontId="3" fillId="36" borderId="42" xfId="38" applyFont="1" applyFill="1" applyBorder="1" applyAlignment="1">
      <alignment horizontal="right"/>
    </xf>
    <xf numFmtId="43" fontId="3" fillId="36" borderId="46" xfId="38" applyFont="1" applyFill="1" applyBorder="1" applyAlignment="1">
      <alignment shrinkToFit="1"/>
    </xf>
    <xf numFmtId="43" fontId="3" fillId="36" borderId="18" xfId="38" applyFont="1" applyFill="1" applyBorder="1" applyAlignment="1">
      <alignment shrinkToFit="1"/>
    </xf>
    <xf numFmtId="43" fontId="3" fillId="40" borderId="21" xfId="0" applyNumberFormat="1" applyFont="1" applyFill="1" applyBorder="1" applyAlignment="1">
      <alignment horizontal="center"/>
    </xf>
    <xf numFmtId="43" fontId="25" fillId="40" borderId="43" xfId="0" applyNumberFormat="1" applyFont="1" applyFill="1" applyBorder="1" applyAlignment="1">
      <alignment horizontal="center"/>
    </xf>
    <xf numFmtId="43" fontId="3" fillId="40" borderId="54" xfId="38" applyNumberFormat="1" applyFont="1" applyFill="1" applyBorder="1" applyAlignment="1">
      <alignment horizontal="right" shrinkToFit="1"/>
    </xf>
    <xf numFmtId="43" fontId="25" fillId="40" borderId="21" xfId="38" applyFont="1" applyFill="1" applyBorder="1" applyAlignment="1">
      <alignment horizontal="center"/>
    </xf>
    <xf numFmtId="43" fontId="3" fillId="40" borderId="62" xfId="38" applyNumberFormat="1" applyFont="1" applyFill="1" applyBorder="1" applyAlignment="1">
      <alignment horizontal="right" shrinkToFit="1"/>
    </xf>
    <xf numFmtId="43" fontId="25" fillId="40" borderId="82" xfId="38" applyFont="1" applyFill="1" applyBorder="1" applyAlignment="1">
      <alignment horizontal="right"/>
    </xf>
    <xf numFmtId="43" fontId="27" fillId="40" borderId="82" xfId="38" applyFont="1" applyFill="1" applyBorder="1" applyAlignment="1">
      <alignment horizontal="right"/>
    </xf>
    <xf numFmtId="43" fontId="27" fillId="40" borderId="89" xfId="38" applyFont="1" applyFill="1" applyBorder="1" applyAlignment="1">
      <alignment horizontal="right"/>
    </xf>
    <xf numFmtId="43" fontId="3" fillId="40" borderId="90" xfId="38" applyFont="1" applyFill="1" applyBorder="1" applyAlignment="1">
      <alignment horizontal="right" shrinkToFit="1"/>
    </xf>
    <xf numFmtId="4" fontId="3" fillId="40" borderId="91" xfId="0" applyNumberFormat="1" applyFont="1" applyFill="1" applyBorder="1" applyAlignment="1">
      <alignment horizontal="center"/>
    </xf>
    <xf numFmtId="43" fontId="3" fillId="40" borderId="82" xfId="38" applyFont="1" applyFill="1" applyBorder="1" applyAlignment="1">
      <alignment horizontal="right" shrinkToFit="1"/>
    </xf>
    <xf numFmtId="43" fontId="3" fillId="42" borderId="18" xfId="0" applyNumberFormat="1" applyFont="1" applyFill="1" applyBorder="1" applyAlignment="1">
      <alignment horizontal="center" shrinkToFit="1"/>
    </xf>
    <xf numFmtId="43" fontId="3" fillId="42" borderId="59" xfId="38" applyFont="1" applyFill="1" applyBorder="1" applyAlignment="1">
      <alignment/>
    </xf>
    <xf numFmtId="4" fontId="3" fillId="42" borderId="18" xfId="0" applyNumberFormat="1" applyFont="1" applyFill="1" applyBorder="1" applyAlignment="1">
      <alignment horizontal="center" shrinkToFit="1"/>
    </xf>
    <xf numFmtId="4" fontId="27" fillId="42" borderId="18" xfId="0" applyNumberFormat="1" applyFont="1" applyFill="1" applyBorder="1" applyAlignment="1">
      <alignment horizontal="center" shrinkToFit="1"/>
    </xf>
    <xf numFmtId="43" fontId="3" fillId="42" borderId="18" xfId="38" applyNumberFormat="1" applyFont="1" applyFill="1" applyBorder="1" applyAlignment="1">
      <alignment/>
    </xf>
    <xf numFmtId="4" fontId="3" fillId="42" borderId="42" xfId="0" applyNumberFormat="1" applyFont="1" applyFill="1" applyBorder="1" applyAlignment="1">
      <alignment horizontal="center" shrinkToFit="1"/>
    </xf>
    <xf numFmtId="200" fontId="3" fillId="36" borderId="21" xfId="38" applyNumberFormat="1" applyFont="1" applyFill="1" applyBorder="1" applyAlignment="1">
      <alignment/>
    </xf>
    <xf numFmtId="200" fontId="3" fillId="36" borderId="43" xfId="38" applyNumberFormat="1" applyFont="1" applyFill="1" applyBorder="1" applyAlignment="1">
      <alignment/>
    </xf>
    <xf numFmtId="200" fontId="3" fillId="36" borderId="54" xfId="38" applyNumberFormat="1" applyFont="1" applyFill="1" applyBorder="1" applyAlignment="1">
      <alignment/>
    </xf>
    <xf numFmtId="43" fontId="3" fillId="36" borderId="21" xfId="38" applyNumberFormat="1" applyFont="1" applyFill="1" applyBorder="1" applyAlignment="1">
      <alignment/>
    </xf>
    <xf numFmtId="43" fontId="3" fillId="36" borderId="43" xfId="38" applyNumberFormat="1" applyFont="1" applyFill="1" applyBorder="1" applyAlignment="1">
      <alignment/>
    </xf>
    <xf numFmtId="43" fontId="25" fillId="36" borderId="43" xfId="38" applyNumberFormat="1" applyFont="1" applyFill="1" applyBorder="1" applyAlignment="1">
      <alignment/>
    </xf>
    <xf numFmtId="43" fontId="3" fillId="36" borderId="62" xfId="38" applyFont="1" applyFill="1" applyBorder="1" applyAlignment="1">
      <alignment/>
    </xf>
    <xf numFmtId="200" fontId="3" fillId="36" borderId="62" xfId="38" applyNumberFormat="1" applyFont="1" applyFill="1" applyBorder="1" applyAlignment="1">
      <alignment/>
    </xf>
    <xf numFmtId="43" fontId="3" fillId="40" borderId="45" xfId="38" applyFont="1" applyFill="1" applyBorder="1" applyAlignment="1">
      <alignment/>
    </xf>
    <xf numFmtId="43" fontId="27" fillId="40" borderId="70" xfId="38" applyFont="1" applyFill="1" applyBorder="1" applyAlignment="1">
      <alignment/>
    </xf>
    <xf numFmtId="43" fontId="25" fillId="40" borderId="92" xfId="38" applyFont="1" applyFill="1" applyBorder="1" applyAlignment="1">
      <alignment/>
    </xf>
    <xf numFmtId="4" fontId="3" fillId="40" borderId="45" xfId="0" applyNumberFormat="1" applyFont="1" applyFill="1" applyBorder="1" applyAlignment="1">
      <alignment horizontal="center" shrinkToFit="1"/>
    </xf>
    <xf numFmtId="43" fontId="25" fillId="40" borderId="45" xfId="38" applyFont="1" applyFill="1" applyBorder="1" applyAlignment="1">
      <alignment/>
    </xf>
    <xf numFmtId="43" fontId="3" fillId="40" borderId="70" xfId="38" applyFont="1" applyFill="1" applyBorder="1" applyAlignment="1">
      <alignment/>
    </xf>
    <xf numFmtId="43" fontId="3" fillId="40" borderId="92" xfId="38" applyFont="1" applyFill="1" applyBorder="1" applyAlignment="1">
      <alignment/>
    </xf>
    <xf numFmtId="43" fontId="3" fillId="40" borderId="45" xfId="0" applyNumberFormat="1" applyFont="1" applyFill="1" applyBorder="1" applyAlignment="1">
      <alignment horizontal="center" shrinkToFit="1"/>
    </xf>
    <xf numFmtId="43" fontId="3" fillId="40" borderId="71" xfId="38" applyFont="1" applyFill="1" applyBorder="1" applyAlignment="1">
      <alignment/>
    </xf>
    <xf numFmtId="4" fontId="3" fillId="40" borderId="70" xfId="0" applyNumberFormat="1" applyFont="1" applyFill="1" applyBorder="1" applyAlignment="1">
      <alignment horizontal="center" shrinkToFit="1"/>
    </xf>
    <xf numFmtId="4" fontId="5" fillId="41" borderId="93" xfId="0" applyNumberFormat="1" applyFont="1" applyFill="1" applyBorder="1" applyAlignment="1">
      <alignment/>
    </xf>
    <xf numFmtId="4" fontId="30" fillId="41" borderId="93" xfId="0" applyNumberFormat="1" applyFont="1" applyFill="1" applyBorder="1" applyAlignment="1">
      <alignment/>
    </xf>
    <xf numFmtId="4" fontId="5" fillId="41" borderId="94" xfId="0" applyNumberFormat="1" applyFont="1" applyFill="1" applyBorder="1" applyAlignment="1">
      <alignment/>
    </xf>
    <xf numFmtId="4" fontId="3" fillId="41" borderId="93" xfId="0" applyNumberFormat="1" applyFont="1" applyFill="1" applyBorder="1" applyAlignment="1">
      <alignment horizontal="center" shrinkToFit="1"/>
    </xf>
    <xf numFmtId="0" fontId="3" fillId="0" borderId="95" xfId="0" applyFont="1" applyBorder="1" applyAlignment="1">
      <alignment/>
    </xf>
    <xf numFmtId="43" fontId="2" fillId="0" borderId="96" xfId="38" applyFont="1" applyBorder="1" applyAlignment="1">
      <alignment/>
    </xf>
    <xf numFmtId="43" fontId="2" fillId="0" borderId="97" xfId="38" applyFont="1" applyBorder="1" applyAlignment="1">
      <alignment/>
    </xf>
    <xf numFmtId="43" fontId="2" fillId="0" borderId="98" xfId="38" applyFont="1" applyBorder="1" applyAlignment="1">
      <alignment/>
    </xf>
    <xf numFmtId="43" fontId="2" fillId="0" borderId="96" xfId="38" applyFont="1" applyBorder="1" applyAlignment="1">
      <alignment horizontal="center" shrinkToFit="1"/>
    </xf>
    <xf numFmtId="4" fontId="3" fillId="42" borderId="18" xfId="0" applyNumberFormat="1" applyFont="1" applyFill="1" applyBorder="1" applyAlignment="1">
      <alignment/>
    </xf>
    <xf numFmtId="43" fontId="3" fillId="42" borderId="18" xfId="0" applyNumberFormat="1" applyFont="1" applyFill="1" applyBorder="1" applyAlignment="1">
      <alignment/>
    </xf>
    <xf numFmtId="43" fontId="3" fillId="42" borderId="59" xfId="0" applyNumberFormat="1" applyFont="1" applyFill="1" applyBorder="1" applyAlignment="1">
      <alignment/>
    </xf>
    <xf numFmtId="43" fontId="3" fillId="42" borderId="46" xfId="0" applyNumberFormat="1" applyFont="1" applyFill="1" applyBorder="1" applyAlignment="1">
      <alignment/>
    </xf>
    <xf numFmtId="43" fontId="3" fillId="42" borderId="18" xfId="38" applyFont="1" applyFill="1" applyBorder="1" applyAlignment="1">
      <alignment horizontal="center"/>
    </xf>
    <xf numFmtId="43" fontId="3" fillId="40" borderId="96" xfId="0" applyNumberFormat="1" applyFont="1" applyFill="1" applyBorder="1" applyAlignment="1">
      <alignment/>
    </xf>
    <xf numFmtId="43" fontId="3" fillId="40" borderId="97" xfId="0" applyNumberFormat="1" applyFont="1" applyFill="1" applyBorder="1" applyAlignment="1">
      <alignment/>
    </xf>
    <xf numFmtId="43" fontId="23" fillId="40" borderId="97" xfId="0" applyNumberFormat="1" applyFont="1" applyFill="1" applyBorder="1" applyAlignment="1">
      <alignment/>
    </xf>
    <xf numFmtId="43" fontId="3" fillId="40" borderId="98" xfId="0" applyNumberFormat="1" applyFont="1" applyFill="1" applyBorder="1" applyAlignment="1">
      <alignment/>
    </xf>
    <xf numFmtId="43" fontId="3" fillId="40" borderId="96" xfId="0" applyNumberFormat="1" applyFont="1" applyFill="1" applyBorder="1" applyAlignment="1">
      <alignment horizontal="center"/>
    </xf>
    <xf numFmtId="43" fontId="3" fillId="40" borderId="95" xfId="0" applyNumberFormat="1" applyFont="1" applyFill="1" applyBorder="1" applyAlignment="1">
      <alignment shrinkToFit="1"/>
    </xf>
    <xf numFmtId="43" fontId="5" fillId="40" borderId="18" xfId="0" applyNumberFormat="1" applyFont="1" applyFill="1" applyBorder="1" applyAlignment="1">
      <alignment/>
    </xf>
    <xf numFmtId="43" fontId="32" fillId="40" borderId="42" xfId="0" applyNumberFormat="1" applyFont="1" applyFill="1" applyBorder="1" applyAlignment="1">
      <alignment/>
    </xf>
    <xf numFmtId="43" fontId="5" fillId="40" borderId="88" xfId="0" applyNumberFormat="1" applyFont="1" applyFill="1" applyBorder="1" applyAlignment="1">
      <alignment/>
    </xf>
    <xf numFmtId="43" fontId="3" fillId="40" borderId="18" xfId="0" applyNumberFormat="1" applyFont="1" applyFill="1" applyBorder="1" applyAlignment="1">
      <alignment horizontal="center"/>
    </xf>
    <xf numFmtId="43" fontId="5" fillId="40" borderId="59" xfId="0" applyNumberFormat="1" applyFont="1" applyFill="1" applyBorder="1" applyAlignment="1">
      <alignment shrinkToFit="1"/>
    </xf>
    <xf numFmtId="4" fontId="5" fillId="40" borderId="45" xfId="0" applyNumberFormat="1" applyFont="1" applyFill="1" applyBorder="1" applyAlignment="1">
      <alignment/>
    </xf>
    <xf numFmtId="4" fontId="5" fillId="40" borderId="70" xfId="0" applyNumberFormat="1" applyFont="1" applyFill="1" applyBorder="1" applyAlignment="1">
      <alignment/>
    </xf>
    <xf numFmtId="4" fontId="5" fillId="40" borderId="92" xfId="0" applyNumberFormat="1" applyFont="1" applyFill="1" applyBorder="1" applyAlignment="1">
      <alignment/>
    </xf>
    <xf numFmtId="4" fontId="3" fillId="40" borderId="45" xfId="0" applyNumberFormat="1" applyFont="1" applyFill="1" applyBorder="1" applyAlignment="1">
      <alignment horizontal="center"/>
    </xf>
    <xf numFmtId="4" fontId="5" fillId="40" borderId="71" xfId="0" applyNumberFormat="1" applyFont="1" applyFill="1" applyBorder="1" applyAlignment="1">
      <alignment/>
    </xf>
    <xf numFmtId="4" fontId="30" fillId="41" borderId="99" xfId="0" applyNumberFormat="1" applyFont="1" applyFill="1" applyBorder="1" applyAlignment="1">
      <alignment/>
    </xf>
    <xf numFmtId="4" fontId="5" fillId="41" borderId="100" xfId="0" applyNumberFormat="1" applyFont="1" applyFill="1" applyBorder="1" applyAlignment="1">
      <alignment/>
    </xf>
    <xf numFmtId="4" fontId="3" fillId="41" borderId="93" xfId="0" applyNumberFormat="1" applyFont="1" applyFill="1" applyBorder="1" applyAlignment="1">
      <alignment horizontal="center"/>
    </xf>
    <xf numFmtId="4" fontId="5" fillId="41" borderId="101" xfId="0" applyNumberFormat="1" applyFont="1" applyFill="1" applyBorder="1" applyAlignment="1">
      <alignment/>
    </xf>
    <xf numFmtId="43" fontId="2" fillId="0" borderId="26" xfId="38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/>
    </xf>
    <xf numFmtId="4" fontId="2" fillId="0" borderId="69" xfId="0" applyNumberFormat="1" applyFont="1" applyFill="1" applyBorder="1" applyAlignment="1">
      <alignment/>
    </xf>
    <xf numFmtId="4" fontId="2" fillId="0" borderId="79" xfId="38" applyNumberFormat="1" applyFont="1" applyFill="1" applyBorder="1" applyAlignment="1">
      <alignment/>
    </xf>
    <xf numFmtId="43" fontId="2" fillId="0" borderId="44" xfId="38" applyNumberFormat="1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43" fontId="2" fillId="0" borderId="12" xfId="38" applyNumberFormat="1" applyFont="1" applyBorder="1" applyAlignment="1">
      <alignment/>
    </xf>
    <xf numFmtId="43" fontId="2" fillId="0" borderId="51" xfId="38" applyNumberFormat="1" applyFont="1" applyBorder="1" applyAlignment="1">
      <alignment horizontal="center"/>
    </xf>
    <xf numFmtId="4" fontId="3" fillId="0" borderId="33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/>
    </xf>
    <xf numFmtId="4" fontId="3" fillId="0" borderId="51" xfId="0" applyNumberFormat="1" applyFont="1" applyFill="1" applyBorder="1" applyAlignment="1">
      <alignment/>
    </xf>
    <xf numFmtId="43" fontId="3" fillId="0" borderId="69" xfId="0" applyNumberFormat="1" applyFont="1" applyFill="1" applyBorder="1" applyAlignment="1">
      <alignment/>
    </xf>
    <xf numFmtId="0" fontId="2" fillId="0" borderId="97" xfId="0" applyFont="1" applyBorder="1" applyAlignment="1">
      <alignment/>
    </xf>
    <xf numFmtId="0" fontId="2" fillId="0" borderId="102" xfId="0" applyFont="1" applyBorder="1" applyAlignment="1">
      <alignment/>
    </xf>
    <xf numFmtId="0" fontId="3" fillId="0" borderId="102" xfId="0" applyFont="1" applyBorder="1" applyAlignment="1">
      <alignment/>
    </xf>
    <xf numFmtId="0" fontId="2" fillId="0" borderId="102" xfId="0" applyFont="1" applyBorder="1" applyAlignment="1">
      <alignment horizontal="left"/>
    </xf>
    <xf numFmtId="0" fontId="3" fillId="0" borderId="95" xfId="0" applyFont="1" applyBorder="1" applyAlignment="1">
      <alignment horizontal="right"/>
    </xf>
    <xf numFmtId="4" fontId="2" fillId="0" borderId="96" xfId="0" applyNumberFormat="1" applyFont="1" applyBorder="1" applyAlignment="1">
      <alignment/>
    </xf>
    <xf numFmtId="4" fontId="2" fillId="0" borderId="97" xfId="0" applyNumberFormat="1" applyFont="1" applyBorder="1" applyAlignment="1">
      <alignment/>
    </xf>
    <xf numFmtId="4" fontId="3" fillId="0" borderId="98" xfId="38" applyNumberFormat="1" applyFont="1" applyBorder="1" applyAlignment="1">
      <alignment/>
    </xf>
    <xf numFmtId="4" fontId="3" fillId="0" borderId="96" xfId="38" applyNumberFormat="1" applyFont="1" applyBorder="1" applyAlignment="1">
      <alignment horizontal="center"/>
    </xf>
    <xf numFmtId="4" fontId="3" fillId="0" borderId="96" xfId="38" applyNumberFormat="1" applyFont="1" applyBorder="1" applyAlignment="1">
      <alignment/>
    </xf>
    <xf numFmtId="4" fontId="3" fillId="0" borderId="32" xfId="0" applyNumberFormat="1" applyFont="1" applyBorder="1" applyAlignment="1">
      <alignment horizontal="center"/>
    </xf>
    <xf numFmtId="43" fontId="3" fillId="43" borderId="45" xfId="38" applyFont="1" applyFill="1" applyBorder="1" applyAlignment="1">
      <alignment/>
    </xf>
    <xf numFmtId="43" fontId="3" fillId="43" borderId="70" xfId="38" applyFont="1" applyFill="1" applyBorder="1" applyAlignment="1">
      <alignment/>
    </xf>
    <xf numFmtId="43" fontId="3" fillId="43" borderId="92" xfId="38" applyFont="1" applyFill="1" applyBorder="1" applyAlignment="1">
      <alignment/>
    </xf>
    <xf numFmtId="43" fontId="20" fillId="43" borderId="45" xfId="38" applyFont="1" applyFill="1" applyBorder="1" applyAlignment="1">
      <alignment horizontal="center"/>
    </xf>
    <xf numFmtId="43" fontId="3" fillId="43" borderId="21" xfId="38" applyFont="1" applyFill="1" applyBorder="1" applyAlignment="1">
      <alignment/>
    </xf>
    <xf numFmtId="43" fontId="3" fillId="43" borderId="43" xfId="38" applyFont="1" applyFill="1" applyBorder="1" applyAlignment="1">
      <alignment/>
    </xf>
    <xf numFmtId="43" fontId="3" fillId="43" borderId="54" xfId="38" applyFont="1" applyFill="1" applyBorder="1" applyAlignment="1">
      <alignment/>
    </xf>
    <xf numFmtId="43" fontId="20" fillId="43" borderId="21" xfId="38" applyFont="1" applyFill="1" applyBorder="1" applyAlignment="1">
      <alignment horizontal="center"/>
    </xf>
    <xf numFmtId="43" fontId="3" fillId="44" borderId="18" xfId="38" applyFont="1" applyFill="1" applyBorder="1" applyAlignment="1">
      <alignment/>
    </xf>
    <xf numFmtId="43" fontId="3" fillId="44" borderId="42" xfId="38" applyFont="1" applyFill="1" applyBorder="1" applyAlignment="1">
      <alignment/>
    </xf>
    <xf numFmtId="43" fontId="3" fillId="44" borderId="46" xfId="38" applyFont="1" applyFill="1" applyBorder="1" applyAlignment="1">
      <alignment/>
    </xf>
    <xf numFmtId="43" fontId="28" fillId="44" borderId="18" xfId="38" applyFont="1" applyFill="1" applyBorder="1" applyAlignment="1">
      <alignment horizontal="center"/>
    </xf>
    <xf numFmtId="4" fontId="5" fillId="45" borderId="93" xfId="0" applyNumberFormat="1" applyFont="1" applyFill="1" applyBorder="1" applyAlignment="1">
      <alignment/>
    </xf>
    <xf numFmtId="43" fontId="33" fillId="45" borderId="99" xfId="0" applyNumberFormat="1" applyFont="1" applyFill="1" applyBorder="1" applyAlignment="1">
      <alignment/>
    </xf>
    <xf numFmtId="4" fontId="5" fillId="45" borderId="100" xfId="0" applyNumberFormat="1" applyFont="1" applyFill="1" applyBorder="1" applyAlignment="1">
      <alignment/>
    </xf>
    <xf numFmtId="43" fontId="20" fillId="45" borderId="93" xfId="38" applyFont="1" applyFill="1" applyBorder="1" applyAlignment="1">
      <alignment horizontal="center"/>
    </xf>
    <xf numFmtId="4" fontId="5" fillId="45" borderId="101" xfId="0" applyNumberFormat="1" applyFont="1" applyFill="1" applyBorder="1" applyAlignment="1">
      <alignment/>
    </xf>
    <xf numFmtId="43" fontId="25" fillId="43" borderId="70" xfId="38" applyFont="1" applyFill="1" applyBorder="1" applyAlignment="1">
      <alignment/>
    </xf>
    <xf numFmtId="43" fontId="25" fillId="43" borderId="77" xfId="38" applyFont="1" applyFill="1" applyBorder="1" applyAlignment="1">
      <alignment/>
    </xf>
    <xf numFmtId="43" fontId="3" fillId="43" borderId="71" xfId="38" applyFont="1" applyFill="1" applyBorder="1" applyAlignment="1">
      <alignment/>
    </xf>
    <xf numFmtId="43" fontId="28" fillId="43" borderId="45" xfId="38" applyFont="1" applyFill="1" applyBorder="1" applyAlignment="1">
      <alignment horizontal="center"/>
    </xf>
    <xf numFmtId="43" fontId="25" fillId="43" borderId="45" xfId="38" applyNumberFormat="1" applyFont="1" applyFill="1" applyBorder="1" applyAlignment="1">
      <alignment/>
    </xf>
    <xf numFmtId="43" fontId="27" fillId="43" borderId="70" xfId="38" applyNumberFormat="1" applyFont="1" applyFill="1" applyBorder="1" applyAlignment="1">
      <alignment/>
    </xf>
    <xf numFmtId="43" fontId="27" fillId="43" borderId="77" xfId="38" applyNumberFormat="1" applyFont="1" applyFill="1" applyBorder="1" applyAlignment="1">
      <alignment/>
    </xf>
    <xf numFmtId="43" fontId="25" fillId="43" borderId="71" xfId="38" applyNumberFormat="1" applyFont="1" applyFill="1" applyBorder="1" applyAlignment="1">
      <alignment/>
    </xf>
    <xf numFmtId="43" fontId="30" fillId="43" borderId="45" xfId="38" applyNumberFormat="1" applyFont="1" applyFill="1" applyBorder="1" applyAlignment="1">
      <alignment horizontal="center"/>
    </xf>
    <xf numFmtId="43" fontId="30" fillId="45" borderId="93" xfId="0" applyNumberFormat="1" applyFont="1" applyFill="1" applyBorder="1" applyAlignment="1">
      <alignment/>
    </xf>
    <xf numFmtId="43" fontId="33" fillId="45" borderId="103" xfId="0" applyNumberFormat="1" applyFont="1" applyFill="1" applyBorder="1" applyAlignment="1">
      <alignment/>
    </xf>
    <xf numFmtId="43" fontId="30" fillId="45" borderId="101" xfId="0" applyNumberFormat="1" applyFont="1" applyFill="1" applyBorder="1" applyAlignment="1">
      <alignment/>
    </xf>
    <xf numFmtId="43" fontId="30" fillId="45" borderId="93" xfId="38" applyNumberFormat="1" applyFont="1" applyFill="1" applyBorder="1" applyAlignment="1">
      <alignment horizontal="center"/>
    </xf>
    <xf numFmtId="43" fontId="23" fillId="43" borderId="89" xfId="0" applyNumberFormat="1" applyFont="1" applyFill="1" applyBorder="1" applyAlignment="1">
      <alignment/>
    </xf>
    <xf numFmtId="43" fontId="27" fillId="43" borderId="89" xfId="0" applyNumberFormat="1" applyFont="1" applyFill="1" applyBorder="1" applyAlignment="1">
      <alignment/>
    </xf>
    <xf numFmtId="43" fontId="23" fillId="43" borderId="90" xfId="0" applyNumberFormat="1" applyFont="1" applyFill="1" applyBorder="1" applyAlignment="1">
      <alignment/>
    </xf>
    <xf numFmtId="43" fontId="23" fillId="43" borderId="82" xfId="38" applyNumberFormat="1" applyFont="1" applyFill="1" applyBorder="1" applyAlignment="1">
      <alignment horizontal="center"/>
    </xf>
    <xf numFmtId="43" fontId="23" fillId="43" borderId="82" xfId="0" applyNumberFormat="1" applyFont="1" applyFill="1" applyBorder="1" applyAlignment="1">
      <alignment/>
    </xf>
    <xf numFmtId="43" fontId="3" fillId="43" borderId="45" xfId="0" applyNumberFormat="1" applyFont="1" applyFill="1" applyBorder="1" applyAlignment="1">
      <alignment/>
    </xf>
    <xf numFmtId="43" fontId="3" fillId="43" borderId="77" xfId="0" applyNumberFormat="1" applyFont="1" applyFill="1" applyBorder="1" applyAlignment="1">
      <alignment/>
    </xf>
    <xf numFmtId="43" fontId="3" fillId="43" borderId="104" xfId="0" applyNumberFormat="1" applyFont="1" applyFill="1" applyBorder="1" applyAlignment="1">
      <alignment/>
    </xf>
    <xf numFmtId="43" fontId="3" fillId="43" borderId="105" xfId="0" applyNumberFormat="1" applyFont="1" applyFill="1" applyBorder="1" applyAlignment="1">
      <alignment/>
    </xf>
    <xf numFmtId="43" fontId="3" fillId="43" borderId="106" xfId="0" applyNumberFormat="1" applyFont="1" applyFill="1" applyBorder="1" applyAlignment="1">
      <alignment/>
    </xf>
    <xf numFmtId="43" fontId="28" fillId="43" borderId="104" xfId="38" applyNumberFormat="1" applyFont="1" applyFill="1" applyBorder="1" applyAlignment="1">
      <alignment horizontal="center"/>
    </xf>
    <xf numFmtId="43" fontId="30" fillId="45" borderId="107" xfId="0" applyNumberFormat="1" applyFont="1" applyFill="1" applyBorder="1" applyAlignment="1">
      <alignment/>
    </xf>
    <xf numFmtId="43" fontId="33" fillId="45" borderId="108" xfId="0" applyNumberFormat="1" applyFont="1" applyFill="1" applyBorder="1" applyAlignment="1">
      <alignment/>
    </xf>
    <xf numFmtId="43" fontId="30" fillId="45" borderId="109" xfId="0" applyNumberFormat="1" applyFont="1" applyFill="1" applyBorder="1" applyAlignment="1">
      <alignment/>
    </xf>
    <xf numFmtId="43" fontId="28" fillId="45" borderId="107" xfId="38" applyNumberFormat="1" applyFont="1" applyFill="1" applyBorder="1" applyAlignment="1">
      <alignment horizontal="center"/>
    </xf>
    <xf numFmtId="43" fontId="30" fillId="45" borderId="110" xfId="0" applyNumberFormat="1" applyFont="1" applyFill="1" applyBorder="1" applyAlignment="1">
      <alignment/>
    </xf>
    <xf numFmtId="4" fontId="2" fillId="0" borderId="57" xfId="0" applyNumberFormat="1" applyFont="1" applyBorder="1" applyAlignment="1">
      <alignment/>
    </xf>
    <xf numFmtId="4" fontId="2" fillId="0" borderId="5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3" fontId="2" fillId="0" borderId="19" xfId="0" applyNumberFormat="1" applyFont="1" applyBorder="1" applyAlignment="1">
      <alignment horizontal="center"/>
    </xf>
    <xf numFmtId="43" fontId="2" fillId="0" borderId="66" xfId="0" applyNumberFormat="1" applyFont="1" applyBorder="1" applyAlignment="1">
      <alignment horizontal="center"/>
    </xf>
    <xf numFmtId="0" fontId="2" fillId="0" borderId="96" xfId="0" applyFont="1" applyBorder="1" applyAlignment="1">
      <alignment/>
    </xf>
    <xf numFmtId="0" fontId="2" fillId="0" borderId="111" xfId="0" applyFont="1" applyBorder="1" applyAlignment="1">
      <alignment/>
    </xf>
    <xf numFmtId="0" fontId="2" fillId="0" borderId="98" xfId="0" applyFont="1" applyBorder="1" applyAlignment="1">
      <alignment/>
    </xf>
    <xf numFmtId="0" fontId="2" fillId="0" borderId="96" xfId="0" applyFont="1" applyBorder="1" applyAlignment="1">
      <alignment horizontal="center"/>
    </xf>
    <xf numFmtId="43" fontId="3" fillId="43" borderId="82" xfId="0" applyNumberFormat="1" applyFont="1" applyFill="1" applyBorder="1" applyAlignment="1">
      <alignment/>
    </xf>
    <xf numFmtId="43" fontId="3" fillId="43" borderId="112" xfId="0" applyNumberFormat="1" applyFont="1" applyFill="1" applyBorder="1" applyAlignment="1">
      <alignment/>
    </xf>
    <xf numFmtId="43" fontId="20" fillId="43" borderId="82" xfId="38" applyNumberFormat="1" applyFont="1" applyFill="1" applyBorder="1" applyAlignment="1">
      <alignment horizontal="center"/>
    </xf>
    <xf numFmtId="43" fontId="3" fillId="43" borderId="113" xfId="0" applyNumberFormat="1" applyFont="1" applyFill="1" applyBorder="1" applyAlignment="1">
      <alignment/>
    </xf>
    <xf numFmtId="43" fontId="3" fillId="36" borderId="18" xfId="0" applyNumberFormat="1" applyFont="1" applyFill="1" applyBorder="1" applyAlignment="1">
      <alignment/>
    </xf>
    <xf numFmtId="43" fontId="3" fillId="33" borderId="46" xfId="0" applyNumberFormat="1" applyFont="1" applyFill="1" applyBorder="1" applyAlignment="1">
      <alignment horizontal="right"/>
    </xf>
    <xf numFmtId="43" fontId="3" fillId="33" borderId="18" xfId="0" applyNumberFormat="1" applyFont="1" applyFill="1" applyBorder="1" applyAlignment="1">
      <alignment horizontal="right"/>
    </xf>
    <xf numFmtId="43" fontId="3" fillId="43" borderId="45" xfId="38" applyNumberFormat="1" applyFont="1" applyFill="1" applyBorder="1" applyAlignment="1">
      <alignment/>
    </xf>
    <xf numFmtId="43" fontId="25" fillId="43" borderId="70" xfId="38" applyNumberFormat="1" applyFont="1" applyFill="1" applyBorder="1" applyAlignment="1">
      <alignment/>
    </xf>
    <xf numFmtId="43" fontId="3" fillId="43" borderId="92" xfId="38" applyNumberFormat="1" applyFont="1" applyFill="1" applyBorder="1" applyAlignment="1">
      <alignment/>
    </xf>
    <xf numFmtId="43" fontId="3" fillId="43" borderId="45" xfId="38" applyFont="1" applyFill="1" applyBorder="1" applyAlignment="1">
      <alignment horizontal="center"/>
    </xf>
    <xf numFmtId="43" fontId="28" fillId="43" borderId="45" xfId="38" applyNumberFormat="1" applyFont="1" applyFill="1" applyBorder="1" applyAlignment="1">
      <alignment horizontal="center"/>
    </xf>
    <xf numFmtId="43" fontId="5" fillId="45" borderId="93" xfId="0" applyNumberFormat="1" applyFont="1" applyFill="1" applyBorder="1" applyAlignment="1">
      <alignment/>
    </xf>
    <xf numFmtId="43" fontId="5" fillId="45" borderId="100" xfId="0" applyNumberFormat="1" applyFont="1" applyFill="1" applyBorder="1" applyAlignment="1">
      <alignment/>
    </xf>
    <xf numFmtId="43" fontId="28" fillId="45" borderId="93" xfId="38" applyNumberFormat="1" applyFont="1" applyFill="1" applyBorder="1" applyAlignment="1">
      <alignment horizontal="center"/>
    </xf>
    <xf numFmtId="43" fontId="3" fillId="43" borderId="71" xfId="0" applyNumberFormat="1" applyFont="1" applyFill="1" applyBorder="1" applyAlignment="1">
      <alignment/>
    </xf>
    <xf numFmtId="43" fontId="5" fillId="43" borderId="45" xfId="38" applyNumberFormat="1" applyFont="1" applyFill="1" applyBorder="1" applyAlignment="1">
      <alignment horizontal="center"/>
    </xf>
    <xf numFmtId="43" fontId="3" fillId="43" borderId="96" xfId="0" applyNumberFormat="1" applyFont="1" applyFill="1" applyBorder="1" applyAlignment="1">
      <alignment/>
    </xf>
    <xf numFmtId="43" fontId="25" fillId="43" borderId="97" xfId="0" applyNumberFormat="1" applyFont="1" applyFill="1" applyBorder="1" applyAlignment="1">
      <alignment/>
    </xf>
    <xf numFmtId="43" fontId="3" fillId="43" borderId="98" xfId="38" applyNumberFormat="1" applyFont="1" applyFill="1" applyBorder="1" applyAlignment="1">
      <alignment shrinkToFit="1"/>
    </xf>
    <xf numFmtId="43" fontId="28" fillId="43" borderId="96" xfId="38" applyNumberFormat="1" applyFont="1" applyFill="1" applyBorder="1" applyAlignment="1">
      <alignment horizontal="center"/>
    </xf>
    <xf numFmtId="43" fontId="3" fillId="43" borderId="96" xfId="38" applyNumberFormat="1" applyFont="1" applyFill="1" applyBorder="1" applyAlignment="1">
      <alignment shrinkToFit="1"/>
    </xf>
    <xf numFmtId="43" fontId="3" fillId="43" borderId="70" xfId="0" applyNumberFormat="1" applyFont="1" applyFill="1" applyBorder="1" applyAlignment="1">
      <alignment/>
    </xf>
    <xf numFmtId="43" fontId="3" fillId="43" borderId="92" xfId="38" applyNumberFormat="1" applyFont="1" applyFill="1" applyBorder="1" applyAlignment="1">
      <alignment shrinkToFit="1"/>
    </xf>
    <xf numFmtId="43" fontId="5" fillId="43" borderId="93" xfId="38" applyNumberFormat="1" applyFont="1" applyFill="1" applyBorder="1" applyAlignment="1">
      <alignment horizontal="center"/>
    </xf>
    <xf numFmtId="43" fontId="3" fillId="43" borderId="45" xfId="38" applyNumberFormat="1" applyFont="1" applyFill="1" applyBorder="1" applyAlignment="1">
      <alignment shrinkToFit="1"/>
    </xf>
    <xf numFmtId="43" fontId="5" fillId="45" borderId="107" xfId="0" applyNumberFormat="1" applyFont="1" applyFill="1" applyBorder="1" applyAlignment="1">
      <alignment/>
    </xf>
    <xf numFmtId="43" fontId="30" fillId="45" borderId="108" xfId="0" applyNumberFormat="1" applyFont="1" applyFill="1" applyBorder="1" applyAlignment="1">
      <alignment/>
    </xf>
    <xf numFmtId="43" fontId="5" fillId="45" borderId="109" xfId="0" applyNumberFormat="1" applyFont="1" applyFill="1" applyBorder="1" applyAlignment="1">
      <alignment/>
    </xf>
    <xf numFmtId="43" fontId="5" fillId="45" borderId="93" xfId="38" applyNumberFormat="1" applyFont="1" applyFill="1" applyBorder="1" applyAlignment="1">
      <alignment horizontal="center"/>
    </xf>
    <xf numFmtId="43" fontId="28" fillId="0" borderId="26" xfId="38" applyNumberFormat="1" applyFont="1" applyFill="1" applyBorder="1" applyAlignment="1">
      <alignment horizontal="center"/>
    </xf>
    <xf numFmtId="43" fontId="3" fillId="0" borderId="97" xfId="0" applyNumberFormat="1" applyFont="1" applyFill="1" applyBorder="1" applyAlignment="1">
      <alignment horizontal="right"/>
    </xf>
    <xf numFmtId="43" fontId="3" fillId="0" borderId="102" xfId="0" applyNumberFormat="1" applyFont="1" applyFill="1" applyBorder="1" applyAlignment="1">
      <alignment horizontal="right"/>
    </xf>
    <xf numFmtId="43" fontId="3" fillId="0" borderId="95" xfId="0" applyNumberFormat="1" applyFont="1" applyFill="1" applyBorder="1" applyAlignment="1">
      <alignment horizontal="right"/>
    </xf>
    <xf numFmtId="43" fontId="3" fillId="0" borderId="96" xfId="0" applyNumberFormat="1" applyFont="1" applyFill="1" applyBorder="1" applyAlignment="1">
      <alignment/>
    </xf>
    <xf numFmtId="43" fontId="3" fillId="0" borderId="97" xfId="0" applyNumberFormat="1" applyFont="1" applyFill="1" applyBorder="1" applyAlignment="1">
      <alignment/>
    </xf>
    <xf numFmtId="43" fontId="3" fillId="0" borderId="98" xfId="38" applyNumberFormat="1" applyFont="1" applyFill="1" applyBorder="1" applyAlignment="1">
      <alignment shrinkToFit="1"/>
    </xf>
    <xf numFmtId="43" fontId="28" fillId="0" borderId="96" xfId="38" applyNumberFormat="1" applyFont="1" applyFill="1" applyBorder="1" applyAlignment="1">
      <alignment horizontal="center"/>
    </xf>
    <xf numFmtId="43" fontId="3" fillId="0" borderId="96" xfId="38" applyNumberFormat="1" applyFont="1" applyFill="1" applyBorder="1" applyAlignment="1">
      <alignment shrinkToFit="1"/>
    </xf>
    <xf numFmtId="43" fontId="2" fillId="0" borderId="15" xfId="0" applyNumberFormat="1" applyFont="1" applyBorder="1" applyAlignment="1">
      <alignment horizontal="left"/>
    </xf>
    <xf numFmtId="43" fontId="2" fillId="0" borderId="97" xfId="0" applyNumberFormat="1" applyFont="1" applyBorder="1" applyAlignment="1">
      <alignment/>
    </xf>
    <xf numFmtId="43" fontId="2" fillId="0" borderId="102" xfId="0" applyNumberFormat="1" applyFont="1" applyBorder="1" applyAlignment="1">
      <alignment/>
    </xf>
    <xf numFmtId="43" fontId="3" fillId="0" borderId="102" xfId="0" applyNumberFormat="1" applyFont="1" applyBorder="1" applyAlignment="1">
      <alignment/>
    </xf>
    <xf numFmtId="43" fontId="3" fillId="0" borderId="102" xfId="0" applyNumberFormat="1" applyFont="1" applyBorder="1" applyAlignment="1">
      <alignment horizontal="right"/>
    </xf>
    <xf numFmtId="43" fontId="2" fillId="0" borderId="96" xfId="0" applyNumberFormat="1" applyFont="1" applyBorder="1" applyAlignment="1">
      <alignment/>
    </xf>
    <xf numFmtId="43" fontId="2" fillId="0" borderId="95" xfId="0" applyNumberFormat="1" applyFont="1" applyBorder="1" applyAlignment="1">
      <alignment/>
    </xf>
    <xf numFmtId="43" fontId="2" fillId="0" borderId="102" xfId="0" applyNumberFormat="1" applyFont="1" applyBorder="1" applyAlignment="1">
      <alignment/>
    </xf>
    <xf numFmtId="43" fontId="2" fillId="0" borderId="97" xfId="0" applyNumberFormat="1" applyFont="1" applyBorder="1" applyAlignment="1">
      <alignment/>
    </xf>
    <xf numFmtId="43" fontId="2" fillId="0" borderId="98" xfId="38" applyNumberFormat="1" applyFont="1" applyBorder="1" applyAlignment="1">
      <alignment shrinkToFit="1"/>
    </xf>
    <xf numFmtId="43" fontId="3" fillId="0" borderId="96" xfId="0" applyNumberFormat="1" applyFont="1" applyBorder="1" applyAlignment="1">
      <alignment horizontal="center"/>
    </xf>
    <xf numFmtId="43" fontId="2" fillId="0" borderId="96" xfId="38" applyNumberFormat="1" applyFont="1" applyBorder="1" applyAlignment="1">
      <alignment shrinkToFit="1"/>
    </xf>
    <xf numFmtId="0" fontId="77" fillId="0" borderId="12" xfId="0" applyFont="1" applyBorder="1" applyAlignment="1">
      <alignment/>
    </xf>
    <xf numFmtId="43" fontId="2" fillId="0" borderId="66" xfId="38" applyNumberFormat="1" applyFont="1" applyBorder="1" applyAlignment="1">
      <alignment/>
    </xf>
    <xf numFmtId="43" fontId="2" fillId="0" borderId="41" xfId="38" applyNumberFormat="1" applyFont="1" applyBorder="1" applyAlignment="1">
      <alignment/>
    </xf>
    <xf numFmtId="43" fontId="79" fillId="0" borderId="29" xfId="0" applyNumberFormat="1" applyFont="1" applyBorder="1" applyAlignment="1">
      <alignment shrinkToFit="1"/>
    </xf>
    <xf numFmtId="43" fontId="79" fillId="0" borderId="30" xfId="0" applyNumberFormat="1" applyFont="1" applyBorder="1" applyAlignment="1">
      <alignment shrinkToFit="1"/>
    </xf>
    <xf numFmtId="43" fontId="5" fillId="43" borderId="44" xfId="0" applyNumberFormat="1" applyFont="1" applyFill="1" applyBorder="1" applyAlignment="1">
      <alignment/>
    </xf>
    <xf numFmtId="43" fontId="30" fillId="43" borderId="44" xfId="0" applyNumberFormat="1" applyFont="1" applyFill="1" applyBorder="1" applyAlignment="1">
      <alignment/>
    </xf>
    <xf numFmtId="43" fontId="5" fillId="43" borderId="79" xfId="0" applyNumberFormat="1" applyFont="1" applyFill="1" applyBorder="1" applyAlignment="1">
      <alignment/>
    </xf>
    <xf numFmtId="43" fontId="28" fillId="43" borderId="44" xfId="38" applyNumberFormat="1" applyFont="1" applyFill="1" applyBorder="1" applyAlignment="1">
      <alignment horizontal="center"/>
    </xf>
    <xf numFmtId="43" fontId="5" fillId="43" borderId="82" xfId="0" applyNumberFormat="1" applyFont="1" applyFill="1" applyBorder="1" applyAlignment="1">
      <alignment/>
    </xf>
    <xf numFmtId="43" fontId="33" fillId="43" borderId="89" xfId="0" applyNumberFormat="1" applyFont="1" applyFill="1" applyBorder="1" applyAlignment="1">
      <alignment/>
    </xf>
    <xf numFmtId="43" fontId="33" fillId="43" borderId="113" xfId="0" applyNumberFormat="1" applyFont="1" applyFill="1" applyBorder="1" applyAlignment="1">
      <alignment/>
    </xf>
    <xf numFmtId="43" fontId="5" fillId="43" borderId="91" xfId="0" applyNumberFormat="1" applyFont="1" applyFill="1" applyBorder="1" applyAlignment="1">
      <alignment/>
    </xf>
    <xf numFmtId="43" fontId="33" fillId="45" borderId="114" xfId="0" applyNumberFormat="1" applyFont="1" applyFill="1" applyBorder="1" applyAlignment="1">
      <alignment/>
    </xf>
    <xf numFmtId="43" fontId="5" fillId="45" borderId="110" xfId="0" applyNumberFormat="1" applyFont="1" applyFill="1" applyBorder="1" applyAlignment="1">
      <alignment/>
    </xf>
    <xf numFmtId="43" fontId="20" fillId="45" borderId="93" xfId="38" applyNumberFormat="1" applyFont="1" applyFill="1" applyBorder="1" applyAlignment="1">
      <alignment horizontal="center"/>
    </xf>
    <xf numFmtId="43" fontId="3" fillId="43" borderId="92" xfId="0" applyNumberFormat="1" applyFont="1" applyFill="1" applyBorder="1" applyAlignment="1">
      <alignment/>
    </xf>
    <xf numFmtId="43" fontId="3" fillId="43" borderId="45" xfId="0" applyNumberFormat="1" applyFont="1" applyFill="1" applyBorder="1" applyAlignment="1">
      <alignment horizontal="center"/>
    </xf>
    <xf numFmtId="43" fontId="5" fillId="45" borderId="99" xfId="0" applyNumberFormat="1" applyFont="1" applyFill="1" applyBorder="1" applyAlignment="1">
      <alignment/>
    </xf>
    <xf numFmtId="43" fontId="3" fillId="45" borderId="107" xfId="38" applyFont="1" applyFill="1" applyBorder="1" applyAlignment="1">
      <alignment horizontal="center"/>
    </xf>
    <xf numFmtId="43" fontId="30" fillId="46" borderId="115" xfId="0" applyNumberFormat="1" applyFont="1" applyFill="1" applyBorder="1" applyAlignment="1">
      <alignment/>
    </xf>
    <xf numFmtId="43" fontId="33" fillId="46" borderId="116" xfId="0" applyNumberFormat="1" applyFont="1" applyFill="1" applyBorder="1" applyAlignment="1">
      <alignment/>
    </xf>
    <xf numFmtId="43" fontId="30" fillId="46" borderId="117" xfId="0" applyNumberFormat="1" applyFont="1" applyFill="1" applyBorder="1" applyAlignment="1">
      <alignment/>
    </xf>
    <xf numFmtId="43" fontId="3" fillId="46" borderId="116" xfId="38" applyFont="1" applyFill="1" applyBorder="1" applyAlignment="1">
      <alignment horizontal="center"/>
    </xf>
    <xf numFmtId="43" fontId="27" fillId="0" borderId="37" xfId="0" applyNumberFormat="1" applyFont="1" applyFill="1" applyBorder="1" applyAlignment="1">
      <alignment/>
    </xf>
    <xf numFmtId="43" fontId="27" fillId="0" borderId="0" xfId="0" applyNumberFormat="1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43" fontId="27" fillId="0" borderId="0" xfId="38" applyFont="1" applyFill="1" applyBorder="1" applyAlignment="1">
      <alignment/>
    </xf>
    <xf numFmtId="43" fontId="27" fillId="0" borderId="37" xfId="38" applyFont="1" applyFill="1" applyBorder="1" applyAlignment="1">
      <alignment/>
    </xf>
    <xf numFmtId="43" fontId="27" fillId="0" borderId="37" xfId="38" applyFont="1" applyFill="1" applyBorder="1" applyAlignment="1">
      <alignment horizontal="center"/>
    </xf>
    <xf numFmtId="43" fontId="27" fillId="0" borderId="0" xfId="38" applyFont="1" applyFill="1" applyBorder="1" applyAlignment="1">
      <alignment horizontal="center"/>
    </xf>
    <xf numFmtId="0" fontId="2" fillId="0" borderId="37" xfId="0" applyFont="1" applyBorder="1" applyAlignment="1">
      <alignment horizontal="left"/>
    </xf>
    <xf numFmtId="43" fontId="2" fillId="0" borderId="37" xfId="38" applyFont="1" applyBorder="1" applyAlignment="1">
      <alignment/>
    </xf>
    <xf numFmtId="43" fontId="2" fillId="0" borderId="37" xfId="38" applyFont="1" applyBorder="1" applyAlignment="1">
      <alignment horizontal="center"/>
    </xf>
    <xf numFmtId="43" fontId="2" fillId="0" borderId="32" xfId="38" applyNumberFormat="1" applyFont="1" applyBorder="1" applyAlignment="1">
      <alignment/>
    </xf>
    <xf numFmtId="43" fontId="2" fillId="0" borderId="51" xfId="38" applyNumberFormat="1" applyFont="1" applyBorder="1" applyAlignment="1">
      <alignment/>
    </xf>
    <xf numFmtId="43" fontId="11" fillId="0" borderId="32" xfId="38" applyNumberFormat="1" applyFont="1" applyBorder="1" applyAlignment="1">
      <alignment horizontal="center"/>
    </xf>
    <xf numFmtId="43" fontId="2" fillId="0" borderId="31" xfId="0" applyNumberFormat="1" applyFont="1" applyBorder="1" applyAlignment="1">
      <alignment/>
    </xf>
    <xf numFmtId="43" fontId="2" fillId="0" borderId="29" xfId="0" applyNumberFormat="1" applyFont="1" applyBorder="1" applyAlignment="1">
      <alignment/>
    </xf>
    <xf numFmtId="0" fontId="19" fillId="0" borderId="78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43" fontId="20" fillId="0" borderId="42" xfId="38" applyFont="1" applyBorder="1" applyAlignment="1">
      <alignment horizontal="center" vertical="center"/>
    </xf>
    <xf numFmtId="43" fontId="20" fillId="0" borderId="59" xfId="38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3" fontId="20" fillId="0" borderId="56" xfId="38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2" fillId="0" borderId="14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27" xfId="0" applyFont="1" applyBorder="1" applyAlignment="1">
      <alignment horizontal="left"/>
    </xf>
    <xf numFmtId="0" fontId="20" fillId="7" borderId="42" xfId="0" applyFont="1" applyFill="1" applyBorder="1" applyAlignment="1">
      <alignment horizontal="right"/>
    </xf>
    <xf numFmtId="0" fontId="20" fillId="7" borderId="59" xfId="0" applyFont="1" applyFill="1" applyBorder="1" applyAlignment="1">
      <alignment horizontal="right"/>
    </xf>
    <xf numFmtId="0" fontId="20" fillId="6" borderId="36" xfId="0" applyFont="1" applyFill="1" applyBorder="1" applyAlignment="1">
      <alignment horizontal="right"/>
    </xf>
    <xf numFmtId="0" fontId="20" fillId="6" borderId="38" xfId="0" applyFont="1" applyFill="1" applyBorder="1" applyAlignment="1">
      <alignment horizontal="right"/>
    </xf>
    <xf numFmtId="0" fontId="20" fillId="7" borderId="76" xfId="0" applyFont="1" applyFill="1" applyBorder="1" applyAlignment="1">
      <alignment horizontal="right"/>
    </xf>
    <xf numFmtId="0" fontId="20" fillId="7" borderId="71" xfId="0" applyFont="1" applyFill="1" applyBorder="1" applyAlignment="1">
      <alignment horizontal="right"/>
    </xf>
    <xf numFmtId="0" fontId="3" fillId="0" borderId="5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3" borderId="70" xfId="0" applyFont="1" applyFill="1" applyBorder="1" applyAlignment="1">
      <alignment horizontal="right"/>
    </xf>
    <xf numFmtId="0" fontId="3" fillId="3" borderId="118" xfId="0" applyFont="1" applyFill="1" applyBorder="1" applyAlignment="1">
      <alignment horizontal="right"/>
    </xf>
    <xf numFmtId="0" fontId="3" fillId="3" borderId="71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34" borderId="42" xfId="0" applyFont="1" applyFill="1" applyBorder="1" applyAlignment="1">
      <alignment horizontal="right"/>
    </xf>
    <xf numFmtId="0" fontId="3" fillId="34" borderId="56" xfId="0" applyFont="1" applyFill="1" applyBorder="1" applyAlignment="1">
      <alignment horizontal="right"/>
    </xf>
    <xf numFmtId="0" fontId="3" fillId="34" borderId="59" xfId="0" applyFont="1" applyFill="1" applyBorder="1" applyAlignment="1">
      <alignment horizontal="right"/>
    </xf>
    <xf numFmtId="0" fontId="3" fillId="33" borderId="42" xfId="0" applyFont="1" applyFill="1" applyBorder="1" applyAlignment="1">
      <alignment horizontal="right"/>
    </xf>
    <xf numFmtId="0" fontId="3" fillId="33" borderId="56" xfId="0" applyFont="1" applyFill="1" applyBorder="1" applyAlignment="1">
      <alignment horizontal="right"/>
    </xf>
    <xf numFmtId="0" fontId="3" fillId="33" borderId="59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78" xfId="0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36" borderId="43" xfId="0" applyFont="1" applyFill="1" applyBorder="1" applyAlignment="1">
      <alignment horizontal="right"/>
    </xf>
    <xf numFmtId="0" fontId="3" fillId="36" borderId="119" xfId="0" applyFont="1" applyFill="1" applyBorder="1" applyAlignment="1">
      <alignment horizontal="right"/>
    </xf>
    <xf numFmtId="0" fontId="3" fillId="36" borderId="62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3" fillId="36" borderId="42" xfId="0" applyFont="1" applyFill="1" applyBorder="1" applyAlignment="1">
      <alignment horizontal="right"/>
    </xf>
    <xf numFmtId="0" fontId="3" fillId="36" borderId="56" xfId="0" applyFont="1" applyFill="1" applyBorder="1" applyAlignment="1">
      <alignment horizontal="right"/>
    </xf>
    <xf numFmtId="0" fontId="3" fillId="36" borderId="59" xfId="0" applyFont="1" applyFill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3" fillId="42" borderId="42" xfId="0" applyFont="1" applyFill="1" applyBorder="1" applyAlignment="1">
      <alignment horizontal="right"/>
    </xf>
    <xf numFmtId="0" fontId="3" fillId="42" borderId="56" xfId="0" applyFont="1" applyFill="1" applyBorder="1" applyAlignment="1">
      <alignment horizontal="right"/>
    </xf>
    <xf numFmtId="0" fontId="3" fillId="42" borderId="59" xfId="0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1" fontId="4" fillId="0" borderId="15" xfId="0" applyNumberFormat="1" applyFont="1" applyFill="1" applyBorder="1" applyAlignment="1">
      <alignment horizontal="left" vertical="top" wrapText="1"/>
    </xf>
    <xf numFmtId="1" fontId="4" fillId="0" borderId="29" xfId="0" applyNumberFormat="1" applyFont="1" applyFill="1" applyBorder="1" applyAlignment="1">
      <alignment horizontal="left" vertical="top" wrapText="1"/>
    </xf>
    <xf numFmtId="1" fontId="4" fillId="0" borderId="30" xfId="0" applyNumberFormat="1" applyFont="1" applyFill="1" applyBorder="1" applyAlignment="1">
      <alignment horizontal="left" vertical="top" wrapText="1"/>
    </xf>
    <xf numFmtId="1" fontId="4" fillId="0" borderId="17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 vertical="top" wrapText="1"/>
    </xf>
    <xf numFmtId="1" fontId="4" fillId="0" borderId="24" xfId="0" applyNumberFormat="1" applyFont="1" applyFill="1" applyBorder="1" applyAlignment="1">
      <alignment horizontal="left" vertical="top" wrapText="1"/>
    </xf>
    <xf numFmtId="1" fontId="4" fillId="0" borderId="25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" fontId="4" fillId="0" borderId="27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6" borderId="36" xfId="0" applyFont="1" applyFill="1" applyBorder="1" applyAlignment="1">
      <alignment horizontal="right"/>
    </xf>
    <xf numFmtId="0" fontId="3" fillId="36" borderId="37" xfId="0" applyFont="1" applyFill="1" applyBorder="1" applyAlignment="1">
      <alignment horizontal="right"/>
    </xf>
    <xf numFmtId="0" fontId="3" fillId="36" borderId="38" xfId="0" applyFont="1" applyFill="1" applyBorder="1" applyAlignment="1">
      <alignment horizontal="right"/>
    </xf>
    <xf numFmtId="0" fontId="3" fillId="40" borderId="43" xfId="0" applyFont="1" applyFill="1" applyBorder="1" applyAlignment="1">
      <alignment horizontal="right"/>
    </xf>
    <xf numFmtId="0" fontId="3" fillId="40" borderId="119" xfId="0" applyFont="1" applyFill="1" applyBorder="1" applyAlignment="1">
      <alignment horizontal="right"/>
    </xf>
    <xf numFmtId="0" fontId="3" fillId="40" borderId="62" xfId="0" applyFont="1" applyFill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" fontId="5" fillId="42" borderId="42" xfId="0" applyNumberFormat="1" applyFont="1" applyFill="1" applyBorder="1" applyAlignment="1">
      <alignment horizontal="right" vertical="top" wrapText="1"/>
    </xf>
    <xf numFmtId="1" fontId="5" fillId="42" borderId="56" xfId="0" applyNumberFormat="1" applyFont="1" applyFill="1" applyBorder="1" applyAlignment="1">
      <alignment horizontal="right" vertical="top" wrapText="1"/>
    </xf>
    <xf numFmtId="1" fontId="5" fillId="42" borderId="59" xfId="0" applyNumberFormat="1" applyFont="1" applyFill="1" applyBorder="1" applyAlignment="1">
      <alignment horizontal="right" vertical="top" wrapText="1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shrinkToFit="1"/>
    </xf>
    <xf numFmtId="43" fontId="13" fillId="0" borderId="78" xfId="38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1" fontId="4" fillId="0" borderId="78" xfId="0" applyNumberFormat="1" applyFont="1" applyFill="1" applyBorder="1" applyAlignment="1">
      <alignment horizontal="left" vertical="top" wrapText="1"/>
    </xf>
    <xf numFmtId="1" fontId="4" fillId="0" borderId="74" xfId="0" applyNumberFormat="1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5" fillId="41" borderId="42" xfId="0" applyFont="1" applyFill="1" applyBorder="1" applyAlignment="1">
      <alignment horizontal="right"/>
    </xf>
    <xf numFmtId="0" fontId="5" fillId="41" borderId="56" xfId="0" applyFont="1" applyFill="1" applyBorder="1" applyAlignment="1">
      <alignment horizontal="right"/>
    </xf>
    <xf numFmtId="0" fontId="5" fillId="41" borderId="59" xfId="0" applyFont="1" applyFill="1" applyBorder="1" applyAlignment="1">
      <alignment horizontal="right"/>
    </xf>
    <xf numFmtId="0" fontId="3" fillId="40" borderId="120" xfId="0" applyFont="1" applyFill="1" applyBorder="1" applyAlignment="1">
      <alignment horizontal="right"/>
    </xf>
    <xf numFmtId="0" fontId="3" fillId="40" borderId="121" xfId="0" applyFont="1" applyFill="1" applyBorder="1" applyAlignment="1">
      <alignment horizontal="right"/>
    </xf>
    <xf numFmtId="0" fontId="3" fillId="40" borderId="122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3" fillId="40" borderId="89" xfId="0" applyFont="1" applyFill="1" applyBorder="1" applyAlignment="1">
      <alignment horizontal="right"/>
    </xf>
    <xf numFmtId="0" fontId="3" fillId="40" borderId="123" xfId="0" applyFont="1" applyFill="1" applyBorder="1" applyAlignment="1">
      <alignment horizontal="right"/>
    </xf>
    <xf numFmtId="0" fontId="3" fillId="40" borderId="9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5" fillId="41" borderId="99" xfId="0" applyFont="1" applyFill="1" applyBorder="1" applyAlignment="1">
      <alignment horizontal="right"/>
    </xf>
    <xf numFmtId="0" fontId="5" fillId="41" borderId="94" xfId="0" applyFont="1" applyFill="1" applyBorder="1" applyAlignment="1">
      <alignment horizontal="right"/>
    </xf>
    <xf numFmtId="0" fontId="5" fillId="41" borderId="101" xfId="0" applyFont="1" applyFill="1" applyBorder="1" applyAlignment="1">
      <alignment horizontal="right"/>
    </xf>
    <xf numFmtId="0" fontId="18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3" fillId="40" borderId="70" xfId="0" applyFont="1" applyFill="1" applyBorder="1" applyAlignment="1">
      <alignment horizontal="right"/>
    </xf>
    <xf numFmtId="0" fontId="3" fillId="40" borderId="118" xfId="0" applyFont="1" applyFill="1" applyBorder="1" applyAlignment="1">
      <alignment horizontal="right"/>
    </xf>
    <xf numFmtId="0" fontId="3" fillId="40" borderId="71" xfId="0" applyFont="1" applyFill="1" applyBorder="1" applyAlignment="1">
      <alignment horizontal="right"/>
    </xf>
    <xf numFmtId="0" fontId="18" fillId="0" borderId="97" xfId="0" applyFont="1" applyBorder="1" applyAlignment="1">
      <alignment horizontal="left"/>
    </xf>
    <xf numFmtId="0" fontId="3" fillId="0" borderId="102" xfId="0" applyFont="1" applyBorder="1" applyAlignment="1">
      <alignment horizontal="left"/>
    </xf>
    <xf numFmtId="43" fontId="3" fillId="0" borderId="46" xfId="38" applyFont="1" applyBorder="1" applyAlignment="1">
      <alignment horizontal="center"/>
    </xf>
    <xf numFmtId="43" fontId="3" fillId="0" borderId="18" xfId="38" applyFont="1" applyBorder="1" applyAlignment="1">
      <alignment horizontal="center"/>
    </xf>
    <xf numFmtId="0" fontId="18" fillId="0" borderId="3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125" xfId="0" applyFont="1" applyBorder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5" fillId="40" borderId="42" xfId="0" applyFont="1" applyFill="1" applyBorder="1" applyAlignment="1">
      <alignment horizontal="right"/>
    </xf>
    <xf numFmtId="0" fontId="5" fillId="40" borderId="56" xfId="0" applyFont="1" applyFill="1" applyBorder="1" applyAlignment="1">
      <alignment horizontal="right"/>
    </xf>
    <xf numFmtId="0" fontId="5" fillId="40" borderId="59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1" fontId="5" fillId="34" borderId="42" xfId="0" applyNumberFormat="1" applyFont="1" applyFill="1" applyBorder="1" applyAlignment="1">
      <alignment horizontal="right" vertical="top" wrapText="1"/>
    </xf>
    <xf numFmtId="1" fontId="5" fillId="34" borderId="56" xfId="0" applyNumberFormat="1" applyFont="1" applyFill="1" applyBorder="1" applyAlignment="1">
      <alignment horizontal="right" vertical="top" wrapText="1"/>
    </xf>
    <xf numFmtId="1" fontId="5" fillId="34" borderId="59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5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left"/>
    </xf>
    <xf numFmtId="0" fontId="4" fillId="0" borderId="15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5" fillId="42" borderId="42" xfId="0" applyFont="1" applyFill="1" applyBorder="1" applyAlignment="1">
      <alignment horizontal="right" vertical="center" wrapText="1"/>
    </xf>
    <xf numFmtId="0" fontId="5" fillId="42" borderId="56" xfId="0" applyFont="1" applyFill="1" applyBorder="1" applyAlignment="1">
      <alignment horizontal="right" vertical="center" wrapText="1"/>
    </xf>
    <xf numFmtId="0" fontId="5" fillId="42" borderId="59" xfId="0" applyFont="1" applyFill="1" applyBorder="1" applyAlignment="1">
      <alignment horizontal="right" vertical="center" wrapText="1"/>
    </xf>
    <xf numFmtId="0" fontId="3" fillId="40" borderId="97" xfId="0" applyFont="1" applyFill="1" applyBorder="1" applyAlignment="1">
      <alignment horizontal="right"/>
    </xf>
    <xf numFmtId="0" fontId="3" fillId="40" borderId="102" xfId="0" applyFont="1" applyFill="1" applyBorder="1" applyAlignment="1">
      <alignment horizontal="right"/>
    </xf>
    <xf numFmtId="0" fontId="3" fillId="40" borderId="95" xfId="0" applyFont="1" applyFill="1" applyBorder="1" applyAlignment="1">
      <alignment horizontal="right"/>
    </xf>
    <xf numFmtId="0" fontId="16" fillId="0" borderId="15" xfId="0" applyFont="1" applyBorder="1" applyAlignment="1">
      <alignment horizontal="left"/>
    </xf>
    <xf numFmtId="0" fontId="35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5" fillId="40" borderId="70" xfId="0" applyFont="1" applyFill="1" applyBorder="1" applyAlignment="1">
      <alignment horizontal="right"/>
    </xf>
    <xf numFmtId="0" fontId="5" fillId="40" borderId="118" xfId="0" applyFont="1" applyFill="1" applyBorder="1" applyAlignment="1">
      <alignment horizontal="right"/>
    </xf>
    <xf numFmtId="0" fontId="5" fillId="40" borderId="71" xfId="0" applyFont="1" applyFill="1" applyBorder="1" applyAlignment="1">
      <alignment horizontal="right"/>
    </xf>
    <xf numFmtId="0" fontId="23" fillId="0" borderId="29" xfId="0" applyFont="1" applyFill="1" applyBorder="1" applyAlignment="1">
      <alignment horizontal="left"/>
    </xf>
    <xf numFmtId="0" fontId="23" fillId="0" borderId="3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left" vertical="top" shrinkToFit="1"/>
    </xf>
    <xf numFmtId="1" fontId="4" fillId="0" borderId="13" xfId="0" applyNumberFormat="1" applyFont="1" applyFill="1" applyBorder="1" applyAlignment="1">
      <alignment horizontal="left" vertical="top" shrinkToFi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43" borderId="43" xfId="0" applyFont="1" applyFill="1" applyBorder="1" applyAlignment="1">
      <alignment horizontal="right"/>
    </xf>
    <xf numFmtId="0" fontId="3" fillId="43" borderId="119" xfId="0" applyFont="1" applyFill="1" applyBorder="1" applyAlignment="1">
      <alignment horizontal="right"/>
    </xf>
    <xf numFmtId="0" fontId="3" fillId="43" borderId="62" xfId="0" applyFont="1" applyFill="1" applyBorder="1" applyAlignment="1">
      <alignment horizontal="right"/>
    </xf>
    <xf numFmtId="0" fontId="5" fillId="45" borderId="99" xfId="0" applyFont="1" applyFill="1" applyBorder="1" applyAlignment="1">
      <alignment horizontal="right"/>
    </xf>
    <xf numFmtId="0" fontId="5" fillId="45" borderId="94" xfId="0" applyFont="1" applyFill="1" applyBorder="1" applyAlignment="1">
      <alignment horizontal="right"/>
    </xf>
    <xf numFmtId="0" fontId="5" fillId="45" borderId="101" xfId="0" applyFont="1" applyFill="1" applyBorder="1" applyAlignment="1">
      <alignment horizontal="right"/>
    </xf>
    <xf numFmtId="0" fontId="10" fillId="0" borderId="29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1" fontId="5" fillId="0" borderId="0" xfId="0" applyNumberFormat="1" applyFont="1" applyFill="1" applyBorder="1" applyAlignment="1">
      <alignment horizontal="left" vertical="top" wrapText="1"/>
    </xf>
    <xf numFmtId="1" fontId="5" fillId="0" borderId="41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1" fontId="4" fillId="0" borderId="41" xfId="0" applyNumberFormat="1" applyFont="1" applyFill="1" applyBorder="1" applyAlignment="1">
      <alignment horizontal="left" vertical="top" wrapText="1"/>
    </xf>
    <xf numFmtId="0" fontId="3" fillId="37" borderId="76" xfId="0" applyFont="1" applyFill="1" applyBorder="1" applyAlignment="1">
      <alignment horizontal="right"/>
    </xf>
    <xf numFmtId="0" fontId="3" fillId="37" borderId="118" xfId="0" applyFont="1" applyFill="1" applyBorder="1" applyAlignment="1">
      <alignment horizontal="right"/>
    </xf>
    <xf numFmtId="0" fontId="3" fillId="37" borderId="71" xfId="0" applyFont="1" applyFill="1" applyBorder="1" applyAlignment="1">
      <alignment horizontal="right"/>
    </xf>
    <xf numFmtId="0" fontId="3" fillId="44" borderId="42" xfId="0" applyFont="1" applyFill="1" applyBorder="1" applyAlignment="1">
      <alignment horizontal="right"/>
    </xf>
    <xf numFmtId="0" fontId="3" fillId="44" borderId="56" xfId="0" applyFont="1" applyFill="1" applyBorder="1" applyAlignment="1">
      <alignment horizontal="right"/>
    </xf>
    <xf numFmtId="0" fontId="3" fillId="44" borderId="59" xfId="0" applyFont="1" applyFill="1" applyBorder="1" applyAlignment="1">
      <alignment horizontal="right"/>
    </xf>
    <xf numFmtId="0" fontId="2" fillId="34" borderId="42" xfId="0" applyFont="1" applyFill="1" applyBorder="1" applyAlignment="1">
      <alignment horizontal="right"/>
    </xf>
    <xf numFmtId="0" fontId="2" fillId="34" borderId="56" xfId="0" applyFont="1" applyFill="1" applyBorder="1" applyAlignment="1">
      <alignment horizontal="right"/>
    </xf>
    <xf numFmtId="0" fontId="2" fillId="34" borderId="59" xfId="0" applyFont="1" applyFill="1" applyBorder="1" applyAlignment="1">
      <alignment horizontal="right"/>
    </xf>
    <xf numFmtId="0" fontId="3" fillId="43" borderId="70" xfId="0" applyFont="1" applyFill="1" applyBorder="1" applyAlignment="1">
      <alignment horizontal="right"/>
    </xf>
    <xf numFmtId="0" fontId="3" fillId="43" borderId="118" xfId="0" applyFont="1" applyFill="1" applyBorder="1" applyAlignment="1">
      <alignment horizontal="right"/>
    </xf>
    <xf numFmtId="0" fontId="3" fillId="43" borderId="71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69" xfId="0" applyFont="1" applyFill="1" applyBorder="1" applyAlignment="1">
      <alignment horizontal="right"/>
    </xf>
    <xf numFmtId="0" fontId="3" fillId="34" borderId="78" xfId="0" applyFont="1" applyFill="1" applyBorder="1" applyAlignment="1">
      <alignment horizontal="right"/>
    </xf>
    <xf numFmtId="0" fontId="3" fillId="34" borderId="74" xfId="0" applyFont="1" applyFill="1" applyBorder="1" applyAlignment="1">
      <alignment horizontal="right"/>
    </xf>
    <xf numFmtId="0" fontId="2" fillId="0" borderId="78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3" fillId="0" borderId="24" xfId="0" applyFont="1" applyBorder="1" applyAlignment="1">
      <alignment horizontal="right"/>
    </xf>
    <xf numFmtId="0" fontId="2" fillId="0" borderId="12" xfId="0" applyFont="1" applyFill="1" applyBorder="1" applyAlignment="1">
      <alignment horizontal="left" vertical="center"/>
    </xf>
    <xf numFmtId="0" fontId="13" fillId="0" borderId="78" xfId="0" applyFont="1" applyBorder="1" applyAlignment="1">
      <alignment horizontal="center"/>
    </xf>
    <xf numFmtId="1" fontId="4" fillId="0" borderId="26" xfId="0" applyNumberFormat="1" applyFont="1" applyFill="1" applyBorder="1" applyAlignment="1">
      <alignment horizontal="left" vertical="top" wrapText="1"/>
    </xf>
    <xf numFmtId="1" fontId="5" fillId="33" borderId="43" xfId="0" applyNumberFormat="1" applyFont="1" applyFill="1" applyBorder="1" applyAlignment="1">
      <alignment horizontal="right" vertical="top" wrapText="1"/>
    </xf>
    <xf numFmtId="1" fontId="5" fillId="33" borderId="119" xfId="0" applyNumberFormat="1" applyFont="1" applyFill="1" applyBorder="1" applyAlignment="1">
      <alignment horizontal="right" vertical="top" wrapText="1"/>
    </xf>
    <xf numFmtId="1" fontId="5" fillId="33" borderId="62" xfId="0" applyNumberFormat="1" applyFont="1" applyFill="1" applyBorder="1" applyAlignment="1">
      <alignment horizontal="right" vertical="top" wrapText="1"/>
    </xf>
    <xf numFmtId="0" fontId="2" fillId="0" borderId="28" xfId="0" applyFont="1" applyBorder="1" applyAlignment="1">
      <alignment horizontal="left"/>
    </xf>
    <xf numFmtId="0" fontId="16" fillId="0" borderId="97" xfId="0" applyFont="1" applyBorder="1" applyAlignment="1">
      <alignment horizontal="left"/>
    </xf>
    <xf numFmtId="0" fontId="13" fillId="0" borderId="102" xfId="0" applyFont="1" applyBorder="1" applyAlignment="1">
      <alignment horizontal="left"/>
    </xf>
    <xf numFmtId="0" fontId="3" fillId="43" borderId="89" xfId="0" applyFont="1" applyFill="1" applyBorder="1" applyAlignment="1">
      <alignment horizontal="right"/>
    </xf>
    <xf numFmtId="0" fontId="3" fillId="43" borderId="123" xfId="0" applyFont="1" applyFill="1" applyBorder="1" applyAlignment="1">
      <alignment horizontal="right"/>
    </xf>
    <xf numFmtId="0" fontId="3" fillId="43" borderId="91" xfId="0" applyFont="1" applyFill="1" applyBorder="1" applyAlignment="1">
      <alignment horizontal="right"/>
    </xf>
    <xf numFmtId="1" fontId="5" fillId="33" borderId="42" xfId="0" applyNumberFormat="1" applyFont="1" applyFill="1" applyBorder="1" applyAlignment="1">
      <alignment horizontal="right" vertical="top" wrapText="1"/>
    </xf>
    <xf numFmtId="1" fontId="5" fillId="33" borderId="56" xfId="0" applyNumberFormat="1" applyFont="1" applyFill="1" applyBorder="1" applyAlignment="1">
      <alignment horizontal="right" vertical="top" wrapText="1"/>
    </xf>
    <xf numFmtId="1" fontId="5" fillId="33" borderId="59" xfId="0" applyNumberFormat="1" applyFont="1" applyFill="1" applyBorder="1" applyAlignment="1">
      <alignment horizontal="right" vertical="top" wrapText="1"/>
    </xf>
    <xf numFmtId="0" fontId="5" fillId="45" borderId="108" xfId="0" applyFont="1" applyFill="1" applyBorder="1" applyAlignment="1">
      <alignment horizontal="right"/>
    </xf>
    <xf numFmtId="0" fontId="5" fillId="45" borderId="126" xfId="0" applyFont="1" applyFill="1" applyBorder="1" applyAlignment="1">
      <alignment horizontal="right"/>
    </xf>
    <xf numFmtId="0" fontId="5" fillId="45" borderId="110" xfId="0" applyFont="1" applyFill="1" applyBorder="1" applyAlignment="1">
      <alignment horizontal="right"/>
    </xf>
    <xf numFmtId="0" fontId="3" fillId="43" borderId="105" xfId="0" applyFont="1" applyFill="1" applyBorder="1" applyAlignment="1">
      <alignment horizontal="right"/>
    </xf>
    <xf numFmtId="0" fontId="3" fillId="43" borderId="127" xfId="0" applyFont="1" applyFill="1" applyBorder="1" applyAlignment="1">
      <alignment horizontal="right"/>
    </xf>
    <xf numFmtId="0" fontId="3" fillId="43" borderId="128" xfId="0" applyFont="1" applyFill="1" applyBorder="1" applyAlignment="1">
      <alignment horizontal="right"/>
    </xf>
    <xf numFmtId="43" fontId="2" fillId="0" borderId="15" xfId="0" applyNumberFormat="1" applyFont="1" applyFill="1" applyBorder="1" applyAlignment="1">
      <alignment horizontal="left"/>
    </xf>
    <xf numFmtId="43" fontId="2" fillId="0" borderId="27" xfId="0" applyNumberFormat="1" applyFont="1" applyFill="1" applyBorder="1" applyAlignment="1">
      <alignment horizontal="left"/>
    </xf>
    <xf numFmtId="43" fontId="4" fillId="0" borderId="12" xfId="0" applyNumberFormat="1" applyFont="1" applyFill="1" applyBorder="1" applyAlignment="1">
      <alignment horizontal="left" vertical="top" wrapText="1"/>
    </xf>
    <xf numFmtId="43" fontId="4" fillId="0" borderId="13" xfId="0" applyNumberFormat="1" applyFont="1" applyFill="1" applyBorder="1" applyAlignment="1">
      <alignment horizontal="left" vertical="top" wrapText="1"/>
    </xf>
    <xf numFmtId="43" fontId="2" fillId="0" borderId="15" xfId="0" applyNumberFormat="1" applyFont="1" applyBorder="1" applyAlignment="1">
      <alignment horizontal="left"/>
    </xf>
    <xf numFmtId="43" fontId="2" fillId="0" borderId="27" xfId="0" applyNumberFormat="1" applyFont="1" applyBorder="1" applyAlignment="1">
      <alignment horizontal="left"/>
    </xf>
    <xf numFmtId="43" fontId="2" fillId="0" borderId="30" xfId="0" applyNumberFormat="1" applyFont="1" applyBorder="1" applyAlignment="1">
      <alignment horizontal="left"/>
    </xf>
    <xf numFmtId="43" fontId="2" fillId="0" borderId="32" xfId="0" applyNumberFormat="1" applyFont="1" applyBorder="1" applyAlignment="1">
      <alignment horizontal="left"/>
    </xf>
    <xf numFmtId="43" fontId="3" fillId="34" borderId="42" xfId="0" applyNumberFormat="1" applyFont="1" applyFill="1" applyBorder="1" applyAlignment="1">
      <alignment horizontal="right"/>
    </xf>
    <xf numFmtId="43" fontId="3" fillId="34" borderId="56" xfId="0" applyNumberFormat="1" applyFont="1" applyFill="1" applyBorder="1" applyAlignment="1">
      <alignment horizontal="right"/>
    </xf>
    <xf numFmtId="43" fontId="3" fillId="34" borderId="59" xfId="0" applyNumberFormat="1" applyFont="1" applyFill="1" applyBorder="1" applyAlignment="1">
      <alignment horizontal="right"/>
    </xf>
    <xf numFmtId="43" fontId="4" fillId="0" borderId="15" xfId="0" applyNumberFormat="1" applyFont="1" applyFill="1" applyBorder="1" applyAlignment="1">
      <alignment horizontal="left" vertical="top" wrapText="1"/>
    </xf>
    <xf numFmtId="43" fontId="4" fillId="0" borderId="27" xfId="0" applyNumberFormat="1" applyFont="1" applyFill="1" applyBorder="1" applyAlignment="1">
      <alignment horizontal="left" vertical="top" wrapText="1"/>
    </xf>
    <xf numFmtId="43" fontId="3" fillId="0" borderId="15" xfId="0" applyNumberFormat="1" applyFont="1" applyBorder="1" applyAlignment="1">
      <alignment horizontal="left"/>
    </xf>
    <xf numFmtId="43" fontId="3" fillId="0" borderId="27" xfId="0" applyNumberFormat="1" applyFont="1" applyBorder="1" applyAlignment="1">
      <alignment horizontal="left"/>
    </xf>
    <xf numFmtId="43" fontId="2" fillId="0" borderId="12" xfId="0" applyNumberFormat="1" applyFont="1" applyBorder="1" applyAlignment="1">
      <alignment horizontal="left"/>
    </xf>
    <xf numFmtId="43" fontId="2" fillId="0" borderId="13" xfId="0" applyNumberFormat="1" applyFont="1" applyBorder="1" applyAlignment="1">
      <alignment horizontal="left"/>
    </xf>
    <xf numFmtId="43" fontId="2" fillId="0" borderId="29" xfId="0" applyNumberFormat="1" applyFont="1" applyBorder="1" applyAlignment="1">
      <alignment horizontal="left"/>
    </xf>
    <xf numFmtId="43" fontId="2" fillId="0" borderId="12" xfId="0" applyNumberFormat="1" applyFont="1" applyFill="1" applyBorder="1" applyAlignment="1">
      <alignment horizontal="left"/>
    </xf>
    <xf numFmtId="43" fontId="2" fillId="0" borderId="13" xfId="0" applyNumberFormat="1" applyFont="1" applyFill="1" applyBorder="1" applyAlignment="1">
      <alignment horizontal="left"/>
    </xf>
    <xf numFmtId="43" fontId="3" fillId="33" borderId="43" xfId="0" applyNumberFormat="1" applyFont="1" applyFill="1" applyBorder="1" applyAlignment="1">
      <alignment horizontal="right"/>
    </xf>
    <xf numFmtId="43" fontId="3" fillId="33" borderId="119" xfId="0" applyNumberFormat="1" applyFont="1" applyFill="1" applyBorder="1" applyAlignment="1">
      <alignment horizontal="right"/>
    </xf>
    <xf numFmtId="43" fontId="3" fillId="33" borderId="62" xfId="0" applyNumberFormat="1" applyFont="1" applyFill="1" applyBorder="1" applyAlignment="1">
      <alignment horizontal="right"/>
    </xf>
    <xf numFmtId="43" fontId="3" fillId="0" borderId="12" xfId="0" applyNumberFormat="1" applyFont="1" applyBorder="1" applyAlignment="1">
      <alignment horizontal="left"/>
    </xf>
    <xf numFmtId="43" fontId="2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center"/>
    </xf>
    <xf numFmtId="43" fontId="3" fillId="43" borderId="76" xfId="0" applyNumberFormat="1" applyFont="1" applyFill="1" applyBorder="1" applyAlignment="1">
      <alignment horizontal="right"/>
    </xf>
    <xf numFmtId="43" fontId="3" fillId="43" borderId="118" xfId="0" applyNumberFormat="1" applyFont="1" applyFill="1" applyBorder="1" applyAlignment="1">
      <alignment horizontal="right"/>
    </xf>
    <xf numFmtId="43" fontId="3" fillId="43" borderId="71" xfId="0" applyNumberFormat="1" applyFont="1" applyFill="1" applyBorder="1" applyAlignment="1">
      <alignment horizontal="right"/>
    </xf>
    <xf numFmtId="43" fontId="10" fillId="0" borderId="29" xfId="0" applyNumberFormat="1" applyFont="1" applyBorder="1" applyAlignment="1">
      <alignment horizontal="left"/>
    </xf>
    <xf numFmtId="43" fontId="10" fillId="0" borderId="30" xfId="0" applyNumberFormat="1" applyFont="1" applyBorder="1" applyAlignment="1">
      <alignment horizontal="left"/>
    </xf>
    <xf numFmtId="43" fontId="3" fillId="0" borderId="46" xfId="0" applyNumberFormat="1" applyFont="1" applyBorder="1" applyAlignment="1">
      <alignment horizontal="center"/>
    </xf>
    <xf numFmtId="43" fontId="3" fillId="0" borderId="18" xfId="0" applyNumberFormat="1" applyFont="1" applyBorder="1" applyAlignment="1">
      <alignment horizontal="center"/>
    </xf>
    <xf numFmtId="43" fontId="16" fillId="0" borderId="34" xfId="0" applyNumberFormat="1" applyFont="1" applyBorder="1" applyAlignment="1">
      <alignment horizontal="left"/>
    </xf>
    <xf numFmtId="43" fontId="13" fillId="0" borderId="17" xfId="0" applyNumberFormat="1" applyFont="1" applyBorder="1" applyAlignment="1">
      <alignment horizontal="left"/>
    </xf>
    <xf numFmtId="43" fontId="3" fillId="0" borderId="0" xfId="0" applyNumberFormat="1" applyFont="1" applyAlignment="1">
      <alignment horizontal="center"/>
    </xf>
    <xf numFmtId="43" fontId="3" fillId="0" borderId="78" xfId="0" applyNumberFormat="1" applyFont="1" applyBorder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Border="1" applyAlignment="1">
      <alignment horizontal="left"/>
    </xf>
    <xf numFmtId="43" fontId="2" fillId="0" borderId="41" xfId="0" applyNumberFormat="1" applyFont="1" applyFill="1" applyBorder="1" applyAlignment="1">
      <alignment horizontal="left"/>
    </xf>
    <xf numFmtId="43" fontId="3" fillId="0" borderId="12" xfId="0" applyNumberFormat="1" applyFont="1" applyFill="1" applyBorder="1" applyAlignment="1">
      <alignment horizontal="left"/>
    </xf>
    <xf numFmtId="43" fontId="2" fillId="0" borderId="18" xfId="0" applyNumberFormat="1" applyFont="1" applyBorder="1" applyAlignment="1">
      <alignment horizontal="center"/>
    </xf>
    <xf numFmtId="43" fontId="5" fillId="45" borderId="99" xfId="0" applyNumberFormat="1" applyFont="1" applyFill="1" applyBorder="1" applyAlignment="1">
      <alignment horizontal="right"/>
    </xf>
    <xf numFmtId="43" fontId="5" fillId="45" borderId="94" xfId="0" applyNumberFormat="1" applyFont="1" applyFill="1" applyBorder="1" applyAlignment="1">
      <alignment horizontal="right"/>
    </xf>
    <xf numFmtId="43" fontId="5" fillId="45" borderId="101" xfId="0" applyNumberFormat="1" applyFont="1" applyFill="1" applyBorder="1" applyAlignment="1">
      <alignment horizontal="right"/>
    </xf>
    <xf numFmtId="43" fontId="17" fillId="0" borderId="40" xfId="0" applyNumberFormat="1" applyFont="1" applyBorder="1" applyAlignment="1">
      <alignment horizontal="left"/>
    </xf>
    <xf numFmtId="43" fontId="17" fillId="0" borderId="125" xfId="0" applyNumberFormat="1" applyFont="1" applyBorder="1" applyAlignment="1">
      <alignment horizontal="left"/>
    </xf>
    <xf numFmtId="43" fontId="3" fillId="0" borderId="13" xfId="0" applyNumberFormat="1" applyFont="1" applyBorder="1" applyAlignment="1">
      <alignment horizontal="left"/>
    </xf>
    <xf numFmtId="43" fontId="3" fillId="43" borderId="70" xfId="0" applyNumberFormat="1" applyFont="1" applyFill="1" applyBorder="1" applyAlignment="1">
      <alignment horizontal="right"/>
    </xf>
    <xf numFmtId="43" fontId="10" fillId="0" borderId="12" xfId="0" applyNumberFormat="1" applyFont="1" applyBorder="1" applyAlignment="1">
      <alignment horizontal="left"/>
    </xf>
    <xf numFmtId="43" fontId="10" fillId="0" borderId="13" xfId="0" applyNumberFormat="1" applyFont="1" applyBorder="1" applyAlignment="1">
      <alignment horizontal="left"/>
    </xf>
    <xf numFmtId="43" fontId="3" fillId="0" borderId="29" xfId="0" applyNumberFormat="1" applyFont="1" applyFill="1" applyBorder="1" applyAlignment="1">
      <alignment horizontal="left"/>
    </xf>
    <xf numFmtId="43" fontId="2" fillId="0" borderId="29" xfId="0" applyNumberFormat="1" applyFont="1" applyFill="1" applyBorder="1" applyAlignment="1">
      <alignment horizontal="left"/>
    </xf>
    <xf numFmtId="43" fontId="2" fillId="0" borderId="30" xfId="0" applyNumberFormat="1" applyFont="1" applyFill="1" applyBorder="1" applyAlignment="1">
      <alignment horizontal="left"/>
    </xf>
    <xf numFmtId="43" fontId="10" fillId="0" borderId="12" xfId="0" applyNumberFormat="1" applyFont="1" applyFill="1" applyBorder="1" applyAlignment="1">
      <alignment horizontal="left"/>
    </xf>
    <xf numFmtId="43" fontId="10" fillId="0" borderId="13" xfId="0" applyNumberFormat="1" applyFont="1" applyFill="1" applyBorder="1" applyAlignment="1">
      <alignment horizontal="left"/>
    </xf>
    <xf numFmtId="43" fontId="3" fillId="0" borderId="15" xfId="0" applyNumberFormat="1" applyFont="1" applyFill="1" applyBorder="1" applyAlignment="1">
      <alignment horizontal="left"/>
    </xf>
    <xf numFmtId="43" fontId="17" fillId="0" borderId="12" xfId="0" applyNumberFormat="1" applyFont="1" applyBorder="1" applyAlignment="1">
      <alignment horizontal="left"/>
    </xf>
    <xf numFmtId="43" fontId="18" fillId="0" borderId="15" xfId="0" applyNumberFormat="1" applyFont="1" applyBorder="1" applyAlignment="1">
      <alignment horizontal="left"/>
    </xf>
    <xf numFmtId="43" fontId="18" fillId="0" borderId="27" xfId="0" applyNumberFormat="1" applyFont="1" applyBorder="1" applyAlignment="1">
      <alignment horizontal="left"/>
    </xf>
    <xf numFmtId="1" fontId="5" fillId="0" borderId="12" xfId="0" applyNumberFormat="1" applyFont="1" applyFill="1" applyBorder="1" applyAlignment="1">
      <alignment horizontal="left" vertical="top" wrapText="1"/>
    </xf>
    <xf numFmtId="43" fontId="2" fillId="0" borderId="12" xfId="0" applyNumberFormat="1" applyFont="1" applyBorder="1" applyAlignment="1">
      <alignment horizontal="left" vertical="center" wrapText="1"/>
    </xf>
    <xf numFmtId="43" fontId="2" fillId="0" borderId="13" xfId="0" applyNumberFormat="1" applyFont="1" applyBorder="1" applyAlignment="1">
      <alignment horizontal="left" vertical="center" wrapText="1"/>
    </xf>
    <xf numFmtId="43" fontId="2" fillId="0" borderId="29" xfId="0" applyNumberFormat="1" applyFont="1" applyBorder="1" applyAlignment="1">
      <alignment horizontal="left" vertical="center" shrinkToFit="1"/>
    </xf>
    <xf numFmtId="43" fontId="2" fillId="0" borderId="30" xfId="0" applyNumberFormat="1" applyFont="1" applyBorder="1" applyAlignment="1">
      <alignment horizontal="left" vertical="center" shrinkToFit="1"/>
    </xf>
    <xf numFmtId="43" fontId="3" fillId="43" borderId="129" xfId="0" applyNumberFormat="1" applyFont="1" applyFill="1" applyBorder="1" applyAlignment="1">
      <alignment horizontal="right"/>
    </xf>
    <xf numFmtId="43" fontId="3" fillId="43" borderId="102" xfId="0" applyNumberFormat="1" applyFont="1" applyFill="1" applyBorder="1" applyAlignment="1">
      <alignment horizontal="right"/>
    </xf>
    <xf numFmtId="43" fontId="3" fillId="43" borderId="95" xfId="0" applyNumberFormat="1" applyFont="1" applyFill="1" applyBorder="1" applyAlignment="1">
      <alignment horizontal="right"/>
    </xf>
    <xf numFmtId="43" fontId="2" fillId="0" borderId="24" xfId="0" applyNumberFormat="1" applyFont="1" applyBorder="1" applyAlignment="1">
      <alignment horizontal="left" vertical="center" wrapText="1"/>
    </xf>
    <xf numFmtId="43" fontId="2" fillId="0" borderId="25" xfId="0" applyNumberFormat="1" applyFont="1" applyBorder="1" applyAlignment="1">
      <alignment horizontal="left" vertical="center" wrapText="1"/>
    </xf>
    <xf numFmtId="43" fontId="3" fillId="0" borderId="40" xfId="0" applyNumberFormat="1" applyFont="1" applyBorder="1" applyAlignment="1">
      <alignment horizontal="left"/>
    </xf>
    <xf numFmtId="43" fontId="3" fillId="0" borderId="125" xfId="0" applyNumberFormat="1" applyFont="1" applyBorder="1" applyAlignment="1">
      <alignment horizontal="left"/>
    </xf>
    <xf numFmtId="43" fontId="2" fillId="0" borderId="15" xfId="0" applyNumberFormat="1" applyFont="1" applyBorder="1" applyAlignment="1">
      <alignment horizontal="left" vertical="center" wrapText="1"/>
    </xf>
    <xf numFmtId="43" fontId="2" fillId="0" borderId="27" xfId="0" applyNumberFormat="1" applyFont="1" applyBorder="1" applyAlignment="1">
      <alignment horizontal="left" vertical="center" wrapText="1"/>
    </xf>
    <xf numFmtId="43" fontId="3" fillId="0" borderId="13" xfId="0" applyNumberFormat="1" applyFont="1" applyFill="1" applyBorder="1" applyAlignment="1">
      <alignment horizontal="left"/>
    </xf>
    <xf numFmtId="43" fontId="2" fillId="0" borderId="12" xfId="0" applyNumberFormat="1" applyFont="1" applyBorder="1" applyAlignment="1">
      <alignment horizontal="left" vertical="center" shrinkToFit="1"/>
    </xf>
    <xf numFmtId="43" fontId="2" fillId="0" borderId="13" xfId="0" applyNumberFormat="1" applyFont="1" applyBorder="1" applyAlignment="1">
      <alignment horizontal="left" vertical="center" shrinkToFit="1"/>
    </xf>
    <xf numFmtId="43" fontId="2" fillId="0" borderId="18" xfId="0" applyNumberFormat="1" applyFont="1" applyBorder="1" applyAlignment="1">
      <alignment horizontal="center"/>
    </xf>
    <xf numFmtId="43" fontId="5" fillId="45" borderId="108" xfId="0" applyNumberFormat="1" applyFont="1" applyFill="1" applyBorder="1" applyAlignment="1">
      <alignment horizontal="right"/>
    </xf>
    <xf numFmtId="43" fontId="5" fillId="45" borderId="126" xfId="0" applyNumberFormat="1" applyFont="1" applyFill="1" applyBorder="1" applyAlignment="1">
      <alignment horizontal="right"/>
    </xf>
    <xf numFmtId="43" fontId="5" fillId="45" borderId="110" xfId="0" applyNumberFormat="1" applyFont="1" applyFill="1" applyBorder="1" applyAlignment="1">
      <alignment horizontal="right"/>
    </xf>
    <xf numFmtId="43" fontId="79" fillId="0" borderId="12" xfId="0" applyNumberFormat="1" applyFont="1" applyBorder="1" applyAlignment="1">
      <alignment shrinkToFit="1"/>
    </xf>
    <xf numFmtId="43" fontId="79" fillId="0" borderId="13" xfId="0" applyNumberFormat="1" applyFont="1" applyBorder="1" applyAlignment="1">
      <alignment shrinkToFit="1"/>
    </xf>
    <xf numFmtId="43" fontId="79" fillId="0" borderId="12" xfId="0" applyNumberFormat="1" applyFont="1" applyBorder="1" applyAlignment="1">
      <alignment horizontal="left" shrinkToFit="1"/>
    </xf>
    <xf numFmtId="43" fontId="79" fillId="0" borderId="13" xfId="0" applyNumberFormat="1" applyFont="1" applyBorder="1" applyAlignment="1">
      <alignment horizontal="left" shrinkToFit="1"/>
    </xf>
    <xf numFmtId="0" fontId="78" fillId="0" borderId="15" xfId="0" applyFont="1" applyBorder="1" applyAlignment="1">
      <alignment horizontal="left"/>
    </xf>
    <xf numFmtId="0" fontId="78" fillId="0" borderId="27" xfId="0" applyFont="1" applyBorder="1" applyAlignment="1">
      <alignment horizontal="left"/>
    </xf>
    <xf numFmtId="43" fontId="79" fillId="0" borderId="15" xfId="0" applyNumberFormat="1" applyFont="1" applyBorder="1" applyAlignment="1">
      <alignment horizontal="left" shrinkToFit="1"/>
    </xf>
    <xf numFmtId="43" fontId="79" fillId="0" borderId="27" xfId="0" applyNumberFormat="1" applyFont="1" applyBorder="1" applyAlignment="1">
      <alignment horizontal="left" shrinkToFit="1"/>
    </xf>
    <xf numFmtId="43" fontId="79" fillId="0" borderId="29" xfId="0" applyNumberFormat="1" applyFont="1" applyBorder="1" applyAlignment="1">
      <alignment horizontal="left" shrinkToFit="1"/>
    </xf>
    <xf numFmtId="43" fontId="79" fillId="0" borderId="30" xfId="0" applyNumberFormat="1" applyFont="1" applyBorder="1" applyAlignment="1">
      <alignment horizontal="left" shrinkToFit="1"/>
    </xf>
    <xf numFmtId="43" fontId="2" fillId="0" borderId="15" xfId="0" applyNumberFormat="1" applyFont="1" applyBorder="1" applyAlignment="1">
      <alignment horizontal="left" shrinkToFit="1"/>
    </xf>
    <xf numFmtId="43" fontId="2" fillId="0" borderId="27" xfId="0" applyNumberFormat="1" applyFont="1" applyBorder="1" applyAlignment="1">
      <alignment horizontal="left" shrinkToFit="1"/>
    </xf>
    <xf numFmtId="43" fontId="2" fillId="0" borderId="12" xfId="0" applyNumberFormat="1" applyFont="1" applyBorder="1" applyAlignment="1">
      <alignment shrinkToFit="1"/>
    </xf>
    <xf numFmtId="43" fontId="2" fillId="0" borderId="13" xfId="0" applyNumberFormat="1" applyFont="1" applyBorder="1" applyAlignment="1">
      <alignment shrinkToFit="1"/>
    </xf>
    <xf numFmtId="43" fontId="2" fillId="0" borderId="12" xfId="0" applyNumberFormat="1" applyFont="1" applyBorder="1" applyAlignment="1">
      <alignment horizontal="left" shrinkToFit="1"/>
    </xf>
    <xf numFmtId="43" fontId="2" fillId="0" borderId="13" xfId="0" applyNumberFormat="1" applyFont="1" applyBorder="1" applyAlignment="1">
      <alignment horizontal="left" shrinkToFit="1"/>
    </xf>
    <xf numFmtId="43" fontId="2" fillId="0" borderId="15" xfId="0" applyNumberFormat="1" applyFont="1" applyBorder="1" applyAlignment="1">
      <alignment shrinkToFit="1"/>
    </xf>
    <xf numFmtId="43" fontId="2" fillId="0" borderId="27" xfId="0" applyNumberFormat="1" applyFont="1" applyBorder="1" applyAlignment="1">
      <alignment shrinkToFit="1"/>
    </xf>
    <xf numFmtId="43" fontId="2" fillId="0" borderId="29" xfId="0" applyNumberFormat="1" applyFont="1" applyBorder="1" applyAlignment="1">
      <alignment horizontal="left" shrinkToFit="1"/>
    </xf>
    <xf numFmtId="43" fontId="2" fillId="0" borderId="30" xfId="0" applyNumberFormat="1" applyFont="1" applyBorder="1" applyAlignment="1">
      <alignment horizontal="left" shrinkToFit="1"/>
    </xf>
    <xf numFmtId="0" fontId="77" fillId="0" borderId="15" xfId="0" applyFont="1" applyBorder="1" applyAlignment="1">
      <alignment horizontal="left"/>
    </xf>
    <xf numFmtId="0" fontId="77" fillId="0" borderId="27" xfId="0" applyFont="1" applyBorder="1" applyAlignment="1">
      <alignment horizontal="left"/>
    </xf>
    <xf numFmtId="43" fontId="3" fillId="0" borderId="29" xfId="0" applyNumberFormat="1" applyFont="1" applyBorder="1" applyAlignment="1">
      <alignment horizontal="left"/>
    </xf>
    <xf numFmtId="43" fontId="3" fillId="0" borderId="30" xfId="0" applyNumberFormat="1" applyFont="1" applyBorder="1" applyAlignment="1">
      <alignment horizontal="left"/>
    </xf>
    <xf numFmtId="43" fontId="16" fillId="0" borderId="14" xfId="0" applyNumberFormat="1" applyFont="1" applyBorder="1" applyAlignment="1">
      <alignment horizontal="left"/>
    </xf>
    <xf numFmtId="43" fontId="13" fillId="0" borderId="15" xfId="0" applyNumberFormat="1" applyFont="1" applyBorder="1" applyAlignment="1">
      <alignment horizontal="left"/>
    </xf>
    <xf numFmtId="43" fontId="5" fillId="43" borderId="69" xfId="0" applyNumberFormat="1" applyFont="1" applyFill="1" applyBorder="1" applyAlignment="1">
      <alignment horizontal="right"/>
    </xf>
    <xf numFmtId="43" fontId="5" fillId="43" borderId="78" xfId="0" applyNumberFormat="1" applyFont="1" applyFill="1" applyBorder="1" applyAlignment="1">
      <alignment horizontal="right"/>
    </xf>
    <xf numFmtId="43" fontId="5" fillId="43" borderId="74" xfId="0" applyNumberFormat="1" applyFont="1" applyFill="1" applyBorder="1" applyAlignment="1">
      <alignment horizontal="right"/>
    </xf>
    <xf numFmtId="43" fontId="3" fillId="0" borderId="78" xfId="38" applyNumberFormat="1" applyFont="1" applyBorder="1" applyAlignment="1">
      <alignment horizontal="center"/>
    </xf>
    <xf numFmtId="43" fontId="3" fillId="33" borderId="42" xfId="0" applyNumberFormat="1" applyFont="1" applyFill="1" applyBorder="1" applyAlignment="1">
      <alignment horizontal="right"/>
    </xf>
    <xf numFmtId="43" fontId="3" fillId="33" borderId="56" xfId="0" applyNumberFormat="1" applyFont="1" applyFill="1" applyBorder="1" applyAlignment="1">
      <alignment horizontal="right"/>
    </xf>
    <xf numFmtId="43" fontId="3" fillId="33" borderId="59" xfId="0" applyNumberFormat="1" applyFont="1" applyFill="1" applyBorder="1" applyAlignment="1">
      <alignment horizontal="right"/>
    </xf>
    <xf numFmtId="43" fontId="5" fillId="45" borderId="130" xfId="0" applyNumberFormat="1" applyFont="1" applyFill="1" applyBorder="1" applyAlignment="1">
      <alignment horizontal="right"/>
    </xf>
    <xf numFmtId="43" fontId="5" fillId="43" borderId="131" xfId="0" applyNumberFormat="1" applyFont="1" applyFill="1" applyBorder="1" applyAlignment="1">
      <alignment horizontal="right"/>
    </xf>
    <xf numFmtId="43" fontId="5" fillId="43" borderId="123" xfId="0" applyNumberFormat="1" applyFont="1" applyFill="1" applyBorder="1" applyAlignment="1">
      <alignment horizontal="right"/>
    </xf>
    <xf numFmtId="43" fontId="5" fillId="43" borderId="91" xfId="0" applyNumberFormat="1" applyFont="1" applyFill="1" applyBorder="1" applyAlignment="1">
      <alignment horizontal="right"/>
    </xf>
    <xf numFmtId="43" fontId="2" fillId="0" borderId="0" xfId="0" applyNumberFormat="1" applyFont="1" applyBorder="1" applyAlignment="1">
      <alignment horizontal="left" vertical="center" wrapText="1"/>
    </xf>
    <xf numFmtId="43" fontId="4" fillId="0" borderId="0" xfId="0" applyNumberFormat="1" applyFont="1" applyFill="1" applyBorder="1" applyAlignment="1">
      <alignment horizontal="left" vertical="top" wrapText="1"/>
    </xf>
    <xf numFmtId="43" fontId="3" fillId="33" borderId="132" xfId="0" applyNumberFormat="1" applyFont="1" applyFill="1" applyBorder="1" applyAlignment="1">
      <alignment horizontal="right"/>
    </xf>
    <xf numFmtId="43" fontId="2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left"/>
    </xf>
    <xf numFmtId="43" fontId="3" fillId="34" borderId="36" xfId="0" applyNumberFormat="1" applyFont="1" applyFill="1" applyBorder="1" applyAlignment="1">
      <alignment horizontal="right"/>
    </xf>
    <xf numFmtId="43" fontId="3" fillId="34" borderId="37" xfId="0" applyNumberFormat="1" applyFont="1" applyFill="1" applyBorder="1" applyAlignment="1">
      <alignment horizontal="right"/>
    </xf>
    <xf numFmtId="43" fontId="3" fillId="34" borderId="38" xfId="0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 vertical="top" wrapText="1"/>
    </xf>
    <xf numFmtId="43" fontId="13" fillId="0" borderId="0" xfId="0" applyNumberFormat="1" applyFont="1" applyAlignment="1">
      <alignment horizontal="center"/>
    </xf>
    <xf numFmtId="43" fontId="13" fillId="0" borderId="78" xfId="0" applyNumberFormat="1" applyFont="1" applyBorder="1" applyAlignment="1">
      <alignment horizontal="center"/>
    </xf>
    <xf numFmtId="43" fontId="5" fillId="46" borderId="116" xfId="0" applyNumberFormat="1" applyFont="1" applyFill="1" applyBorder="1" applyAlignment="1">
      <alignment horizontal="right"/>
    </xf>
    <xf numFmtId="43" fontId="5" fillId="46" borderId="133" xfId="0" applyNumberFormat="1" applyFont="1" applyFill="1" applyBorder="1" applyAlignment="1">
      <alignment horizontal="right"/>
    </xf>
    <xf numFmtId="43" fontId="5" fillId="46" borderId="134" xfId="0" applyNumberFormat="1" applyFont="1" applyFill="1" applyBorder="1" applyAlignment="1">
      <alignment horizontal="right"/>
    </xf>
    <xf numFmtId="43" fontId="5" fillId="34" borderId="42" xfId="0" applyNumberFormat="1" applyFont="1" applyFill="1" applyBorder="1" applyAlignment="1">
      <alignment horizontal="right" vertical="top" wrapText="1"/>
    </xf>
    <xf numFmtId="43" fontId="5" fillId="34" borderId="56" xfId="0" applyNumberFormat="1" applyFont="1" applyFill="1" applyBorder="1" applyAlignment="1">
      <alignment horizontal="right" vertical="top" wrapText="1"/>
    </xf>
    <xf numFmtId="43" fontId="5" fillId="34" borderId="59" xfId="0" applyNumberFormat="1" applyFont="1" applyFill="1" applyBorder="1" applyAlignment="1">
      <alignment horizontal="right" vertical="top" wrapText="1"/>
    </xf>
    <xf numFmtId="43" fontId="18" fillId="0" borderId="12" xfId="0" applyNumberFormat="1" applyFont="1" applyBorder="1" applyAlignment="1">
      <alignment horizontal="left"/>
    </xf>
    <xf numFmtId="43" fontId="18" fillId="0" borderId="13" xfId="0" applyNumberFormat="1" applyFont="1" applyBorder="1" applyAlignment="1">
      <alignment horizontal="left"/>
    </xf>
    <xf numFmtId="43" fontId="2" fillId="0" borderId="12" xfId="0" applyNumberFormat="1" applyFont="1" applyBorder="1" applyAlignment="1">
      <alignment horizontal="left" vertical="center"/>
    </xf>
    <xf numFmtId="43" fontId="2" fillId="0" borderId="13" xfId="0" applyNumberFormat="1" applyFont="1" applyBorder="1" applyAlignment="1">
      <alignment horizontal="left" vertical="center"/>
    </xf>
    <xf numFmtId="0" fontId="7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22</xdr:row>
      <xdr:rowOff>0</xdr:rowOff>
    </xdr:from>
    <xdr:ext cx="57150" cy="276225"/>
    <xdr:sp>
      <xdr:nvSpPr>
        <xdr:cNvPr id="1" name="Text Box 15"/>
        <xdr:cNvSpPr txBox="1">
          <a:spLocks noChangeArrowheads="1"/>
        </xdr:cNvSpPr>
      </xdr:nvSpPr>
      <xdr:spPr>
        <a:xfrm>
          <a:off x="3648075" y="5667375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57150" cy="276225"/>
    <xdr:sp>
      <xdr:nvSpPr>
        <xdr:cNvPr id="2" name="Text Box 16"/>
        <xdr:cNvSpPr txBox="1">
          <a:spLocks noChangeArrowheads="1"/>
        </xdr:cNvSpPr>
      </xdr:nvSpPr>
      <xdr:spPr>
        <a:xfrm>
          <a:off x="3648075" y="5667375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57150" cy="276225"/>
    <xdr:sp>
      <xdr:nvSpPr>
        <xdr:cNvPr id="3" name="Text Box 31"/>
        <xdr:cNvSpPr txBox="1">
          <a:spLocks noChangeArrowheads="1"/>
        </xdr:cNvSpPr>
      </xdr:nvSpPr>
      <xdr:spPr>
        <a:xfrm>
          <a:off x="3648075" y="5667375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57150" cy="276225"/>
    <xdr:sp>
      <xdr:nvSpPr>
        <xdr:cNvPr id="4" name="Text Box 32"/>
        <xdr:cNvSpPr txBox="1">
          <a:spLocks noChangeArrowheads="1"/>
        </xdr:cNvSpPr>
      </xdr:nvSpPr>
      <xdr:spPr>
        <a:xfrm>
          <a:off x="3648075" y="5667375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571500"/>
    <xdr:sp>
      <xdr:nvSpPr>
        <xdr:cNvPr id="5" name="Text Box 15"/>
        <xdr:cNvSpPr txBox="1">
          <a:spLocks noChangeArrowheads="1"/>
        </xdr:cNvSpPr>
      </xdr:nvSpPr>
      <xdr:spPr>
        <a:xfrm>
          <a:off x="3648075" y="8591550"/>
          <a:ext cx="57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571500"/>
    <xdr:sp>
      <xdr:nvSpPr>
        <xdr:cNvPr id="6" name="Text Box 16"/>
        <xdr:cNvSpPr txBox="1">
          <a:spLocks noChangeArrowheads="1"/>
        </xdr:cNvSpPr>
      </xdr:nvSpPr>
      <xdr:spPr>
        <a:xfrm>
          <a:off x="3648075" y="8591550"/>
          <a:ext cx="57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571500"/>
    <xdr:sp>
      <xdr:nvSpPr>
        <xdr:cNvPr id="7" name="Text Box 31"/>
        <xdr:cNvSpPr txBox="1">
          <a:spLocks noChangeArrowheads="1"/>
        </xdr:cNvSpPr>
      </xdr:nvSpPr>
      <xdr:spPr>
        <a:xfrm>
          <a:off x="3648075" y="8591550"/>
          <a:ext cx="57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57150" cy="571500"/>
    <xdr:sp>
      <xdr:nvSpPr>
        <xdr:cNvPr id="8" name="Text Box 32"/>
        <xdr:cNvSpPr txBox="1">
          <a:spLocks noChangeArrowheads="1"/>
        </xdr:cNvSpPr>
      </xdr:nvSpPr>
      <xdr:spPr>
        <a:xfrm>
          <a:off x="3648075" y="8591550"/>
          <a:ext cx="57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16</xdr:col>
      <xdr:colOff>533400</xdr:colOff>
      <xdr:row>82</xdr:row>
      <xdr:rowOff>9525</xdr:rowOff>
    </xdr:from>
    <xdr:to>
      <xdr:col>17</xdr:col>
      <xdr:colOff>104775</xdr:colOff>
      <xdr:row>83</xdr:row>
      <xdr:rowOff>133350</xdr:rowOff>
    </xdr:to>
    <xdr:sp>
      <xdr:nvSpPr>
        <xdr:cNvPr id="9" name="TextBox 7"/>
        <xdr:cNvSpPr txBox="1">
          <a:spLocks noChangeArrowheads="1"/>
        </xdr:cNvSpPr>
      </xdr:nvSpPr>
      <xdr:spPr>
        <a:xfrm>
          <a:off x="9239250" y="1720215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</a:t>
          </a:r>
        </a:p>
      </xdr:txBody>
    </xdr:sp>
    <xdr:clientData/>
  </xdr:twoCellAnchor>
  <xdr:oneCellAnchor>
    <xdr:from>
      <xdr:col>10</xdr:col>
      <xdr:colOff>0</xdr:colOff>
      <xdr:row>19</xdr:row>
      <xdr:rowOff>0</xdr:rowOff>
    </xdr:from>
    <xdr:ext cx="57150" cy="276225"/>
    <xdr:sp>
      <xdr:nvSpPr>
        <xdr:cNvPr id="10" name="Text Box 15"/>
        <xdr:cNvSpPr txBox="1">
          <a:spLocks noChangeArrowheads="1"/>
        </xdr:cNvSpPr>
      </xdr:nvSpPr>
      <xdr:spPr>
        <a:xfrm>
          <a:off x="3648075" y="4876800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276225"/>
    <xdr:sp>
      <xdr:nvSpPr>
        <xdr:cNvPr id="11" name="Text Box 16"/>
        <xdr:cNvSpPr txBox="1">
          <a:spLocks noChangeArrowheads="1"/>
        </xdr:cNvSpPr>
      </xdr:nvSpPr>
      <xdr:spPr>
        <a:xfrm>
          <a:off x="3648075" y="4876800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276225"/>
    <xdr:sp>
      <xdr:nvSpPr>
        <xdr:cNvPr id="12" name="Text Box 31"/>
        <xdr:cNvSpPr txBox="1">
          <a:spLocks noChangeArrowheads="1"/>
        </xdr:cNvSpPr>
      </xdr:nvSpPr>
      <xdr:spPr>
        <a:xfrm>
          <a:off x="3648075" y="4876800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276225"/>
    <xdr:sp>
      <xdr:nvSpPr>
        <xdr:cNvPr id="13" name="Text Box 32"/>
        <xdr:cNvSpPr txBox="1">
          <a:spLocks noChangeArrowheads="1"/>
        </xdr:cNvSpPr>
      </xdr:nvSpPr>
      <xdr:spPr>
        <a:xfrm>
          <a:off x="3648075" y="4876800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14</xdr:col>
      <xdr:colOff>533400</xdr:colOff>
      <xdr:row>82</xdr:row>
      <xdr:rowOff>9525</xdr:rowOff>
    </xdr:from>
    <xdr:to>
      <xdr:col>15</xdr:col>
      <xdr:colOff>104775</xdr:colOff>
      <xdr:row>83</xdr:row>
      <xdr:rowOff>133350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7791450" y="1720215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</a:t>
          </a:r>
        </a:p>
      </xdr:txBody>
    </xdr:sp>
    <xdr:clientData/>
  </xdr:twoCellAnchor>
  <xdr:twoCellAnchor>
    <xdr:from>
      <xdr:col>13</xdr:col>
      <xdr:colOff>533400</xdr:colOff>
      <xdr:row>82</xdr:row>
      <xdr:rowOff>9525</xdr:rowOff>
    </xdr:from>
    <xdr:to>
      <xdr:col>14</xdr:col>
      <xdr:colOff>104775</xdr:colOff>
      <xdr:row>83</xdr:row>
      <xdr:rowOff>133350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96100" y="1720215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</a:t>
          </a:r>
        </a:p>
      </xdr:txBody>
    </xdr:sp>
    <xdr:clientData/>
  </xdr:twoCellAnchor>
  <xdr:twoCellAnchor>
    <xdr:from>
      <xdr:col>14</xdr:col>
      <xdr:colOff>533400</xdr:colOff>
      <xdr:row>82</xdr:row>
      <xdr:rowOff>9525</xdr:rowOff>
    </xdr:from>
    <xdr:to>
      <xdr:col>15</xdr:col>
      <xdr:colOff>104775</xdr:colOff>
      <xdr:row>83</xdr:row>
      <xdr:rowOff>133350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791450" y="1720215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</a:t>
          </a:r>
        </a:p>
      </xdr:txBody>
    </xdr:sp>
    <xdr:clientData/>
  </xdr:twoCellAnchor>
  <xdr:twoCellAnchor>
    <xdr:from>
      <xdr:col>12</xdr:col>
      <xdr:colOff>533400</xdr:colOff>
      <xdr:row>82</xdr:row>
      <xdr:rowOff>9525</xdr:rowOff>
    </xdr:from>
    <xdr:to>
      <xdr:col>13</xdr:col>
      <xdr:colOff>104775</xdr:colOff>
      <xdr:row>83</xdr:row>
      <xdr:rowOff>133350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6000750" y="1720215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</a:t>
          </a:r>
        </a:p>
      </xdr:txBody>
    </xdr:sp>
    <xdr:clientData/>
  </xdr:twoCellAnchor>
  <xdr:twoCellAnchor>
    <xdr:from>
      <xdr:col>14</xdr:col>
      <xdr:colOff>533400</xdr:colOff>
      <xdr:row>82</xdr:row>
      <xdr:rowOff>9525</xdr:rowOff>
    </xdr:from>
    <xdr:to>
      <xdr:col>15</xdr:col>
      <xdr:colOff>104775</xdr:colOff>
      <xdr:row>83</xdr:row>
      <xdr:rowOff>133350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7791450" y="1720215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26</xdr:row>
      <xdr:rowOff>0</xdr:rowOff>
    </xdr:from>
    <xdr:ext cx="57150" cy="285750"/>
    <xdr:sp>
      <xdr:nvSpPr>
        <xdr:cNvPr id="1" name="Text Box 15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2" name="Text Box 16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3" name="Text Box 31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4" name="Text Box 32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5" name="Text Box 15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6" name="Text Box 16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7" name="Text Box 31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8" name="Text Box 32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133350"/>
    <xdr:sp>
      <xdr:nvSpPr>
        <xdr:cNvPr id="9" name="Text Box 15"/>
        <xdr:cNvSpPr txBox="1">
          <a:spLocks noChangeArrowheads="1"/>
        </xdr:cNvSpPr>
      </xdr:nvSpPr>
      <xdr:spPr>
        <a:xfrm>
          <a:off x="3886200" y="64389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133350"/>
    <xdr:sp>
      <xdr:nvSpPr>
        <xdr:cNvPr id="10" name="Text Box 16"/>
        <xdr:cNvSpPr txBox="1">
          <a:spLocks noChangeArrowheads="1"/>
        </xdr:cNvSpPr>
      </xdr:nvSpPr>
      <xdr:spPr>
        <a:xfrm>
          <a:off x="3886200" y="64389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133350"/>
    <xdr:sp>
      <xdr:nvSpPr>
        <xdr:cNvPr id="11" name="Text Box 31"/>
        <xdr:cNvSpPr txBox="1">
          <a:spLocks noChangeArrowheads="1"/>
        </xdr:cNvSpPr>
      </xdr:nvSpPr>
      <xdr:spPr>
        <a:xfrm>
          <a:off x="3886200" y="64389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133350"/>
    <xdr:sp>
      <xdr:nvSpPr>
        <xdr:cNvPr id="12" name="Text Box 32"/>
        <xdr:cNvSpPr txBox="1">
          <a:spLocks noChangeArrowheads="1"/>
        </xdr:cNvSpPr>
      </xdr:nvSpPr>
      <xdr:spPr>
        <a:xfrm>
          <a:off x="3886200" y="64389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104775"/>
    <xdr:sp>
      <xdr:nvSpPr>
        <xdr:cNvPr id="13" name="Text Box 13"/>
        <xdr:cNvSpPr txBox="1">
          <a:spLocks noChangeArrowheads="1"/>
        </xdr:cNvSpPr>
      </xdr:nvSpPr>
      <xdr:spPr>
        <a:xfrm>
          <a:off x="3886200" y="6438900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104775"/>
    <xdr:sp>
      <xdr:nvSpPr>
        <xdr:cNvPr id="14" name="Text Box 14"/>
        <xdr:cNvSpPr txBox="1">
          <a:spLocks noChangeArrowheads="1"/>
        </xdr:cNvSpPr>
      </xdr:nvSpPr>
      <xdr:spPr>
        <a:xfrm>
          <a:off x="3886200" y="6438900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104775"/>
    <xdr:sp>
      <xdr:nvSpPr>
        <xdr:cNvPr id="15" name="Text Box 29"/>
        <xdr:cNvSpPr txBox="1">
          <a:spLocks noChangeArrowheads="1"/>
        </xdr:cNvSpPr>
      </xdr:nvSpPr>
      <xdr:spPr>
        <a:xfrm>
          <a:off x="3886200" y="6438900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104775"/>
    <xdr:sp>
      <xdr:nvSpPr>
        <xdr:cNvPr id="16" name="Text Box 30"/>
        <xdr:cNvSpPr txBox="1">
          <a:spLocks noChangeArrowheads="1"/>
        </xdr:cNvSpPr>
      </xdr:nvSpPr>
      <xdr:spPr>
        <a:xfrm>
          <a:off x="3886200" y="6438900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17" name="Text Box 15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18" name="Text Box 16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19" name="Text Box 31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20" name="Text Box 32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21" name="Text Box 15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22" name="Text Box 16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23" name="Text Box 31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24" name="Text Box 32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25" name="Text Box 15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26" name="Text Box 16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27" name="Text Box 31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28" name="Text Box 32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29" name="Text Box 15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30" name="Text Box 16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31" name="Text Box 31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>
      <xdr:nvSpPr>
        <xdr:cNvPr id="32" name="Text Box 32"/>
        <xdr:cNvSpPr txBox="1">
          <a:spLocks noChangeArrowheads="1"/>
        </xdr:cNvSpPr>
      </xdr:nvSpPr>
      <xdr:spPr>
        <a:xfrm>
          <a:off x="38862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>
      <xdr:nvSpPr>
        <xdr:cNvPr id="33" name="Text Box 15"/>
        <xdr:cNvSpPr txBox="1">
          <a:spLocks noChangeArrowheads="1"/>
        </xdr:cNvSpPr>
      </xdr:nvSpPr>
      <xdr:spPr>
        <a:xfrm>
          <a:off x="74676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>
      <xdr:nvSpPr>
        <xdr:cNvPr id="34" name="Text Box 16"/>
        <xdr:cNvSpPr txBox="1">
          <a:spLocks noChangeArrowheads="1"/>
        </xdr:cNvSpPr>
      </xdr:nvSpPr>
      <xdr:spPr>
        <a:xfrm>
          <a:off x="74676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>
      <xdr:nvSpPr>
        <xdr:cNvPr id="35" name="Text Box 31"/>
        <xdr:cNvSpPr txBox="1">
          <a:spLocks noChangeArrowheads="1"/>
        </xdr:cNvSpPr>
      </xdr:nvSpPr>
      <xdr:spPr>
        <a:xfrm>
          <a:off x="74676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>
      <xdr:nvSpPr>
        <xdr:cNvPr id="36" name="Text Box 32"/>
        <xdr:cNvSpPr txBox="1">
          <a:spLocks noChangeArrowheads="1"/>
        </xdr:cNvSpPr>
      </xdr:nvSpPr>
      <xdr:spPr>
        <a:xfrm>
          <a:off x="74676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57150" cy="285750"/>
    <xdr:sp>
      <xdr:nvSpPr>
        <xdr:cNvPr id="37" name="Text Box 15"/>
        <xdr:cNvSpPr txBox="1">
          <a:spLocks noChangeArrowheads="1"/>
        </xdr:cNvSpPr>
      </xdr:nvSpPr>
      <xdr:spPr>
        <a:xfrm>
          <a:off x="8848725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57150" cy="285750"/>
    <xdr:sp>
      <xdr:nvSpPr>
        <xdr:cNvPr id="38" name="Text Box 16"/>
        <xdr:cNvSpPr txBox="1">
          <a:spLocks noChangeArrowheads="1"/>
        </xdr:cNvSpPr>
      </xdr:nvSpPr>
      <xdr:spPr>
        <a:xfrm>
          <a:off x="8848725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57150" cy="285750"/>
    <xdr:sp>
      <xdr:nvSpPr>
        <xdr:cNvPr id="39" name="Text Box 31"/>
        <xdr:cNvSpPr txBox="1">
          <a:spLocks noChangeArrowheads="1"/>
        </xdr:cNvSpPr>
      </xdr:nvSpPr>
      <xdr:spPr>
        <a:xfrm>
          <a:off x="8848725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57150" cy="285750"/>
    <xdr:sp>
      <xdr:nvSpPr>
        <xdr:cNvPr id="40" name="Text Box 32"/>
        <xdr:cNvSpPr txBox="1">
          <a:spLocks noChangeArrowheads="1"/>
        </xdr:cNvSpPr>
      </xdr:nvSpPr>
      <xdr:spPr>
        <a:xfrm>
          <a:off x="8848725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41" name="Text Box 15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42" name="Text Box 16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43" name="Text Box 31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44" name="Text Box 32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45" name="Text Box 15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46" name="Text Box 16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47" name="Text Box 31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48" name="Text Box 32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49" name="Text Box 15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50" name="Text Box 16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51" name="Text Box 31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52" name="Text Box 32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53" name="Text Box 15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54" name="Text Box 16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55" name="Text Box 31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56" name="Text Box 32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57" name="Text Box 15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58" name="Text Box 16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59" name="Text Box 31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60" name="Text Box 32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61" name="Text Box 15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62" name="Text Box 16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63" name="Text Box 31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64" name="Text Box 32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69</xdr:row>
      <xdr:rowOff>0</xdr:rowOff>
    </xdr:from>
    <xdr:ext cx="57150" cy="285750"/>
    <xdr:sp>
      <xdr:nvSpPr>
        <xdr:cNvPr id="65" name="Text Box 15"/>
        <xdr:cNvSpPr txBox="1">
          <a:spLocks noChangeArrowheads="1"/>
        </xdr:cNvSpPr>
      </xdr:nvSpPr>
      <xdr:spPr>
        <a:xfrm>
          <a:off x="8848725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69</xdr:row>
      <xdr:rowOff>0</xdr:rowOff>
    </xdr:from>
    <xdr:ext cx="57150" cy="285750"/>
    <xdr:sp>
      <xdr:nvSpPr>
        <xdr:cNvPr id="66" name="Text Box 16"/>
        <xdr:cNvSpPr txBox="1">
          <a:spLocks noChangeArrowheads="1"/>
        </xdr:cNvSpPr>
      </xdr:nvSpPr>
      <xdr:spPr>
        <a:xfrm>
          <a:off x="8848725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69</xdr:row>
      <xdr:rowOff>0</xdr:rowOff>
    </xdr:from>
    <xdr:ext cx="57150" cy="285750"/>
    <xdr:sp>
      <xdr:nvSpPr>
        <xdr:cNvPr id="67" name="Text Box 31"/>
        <xdr:cNvSpPr txBox="1">
          <a:spLocks noChangeArrowheads="1"/>
        </xdr:cNvSpPr>
      </xdr:nvSpPr>
      <xdr:spPr>
        <a:xfrm>
          <a:off x="8848725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69</xdr:row>
      <xdr:rowOff>0</xdr:rowOff>
    </xdr:from>
    <xdr:ext cx="57150" cy="285750"/>
    <xdr:sp>
      <xdr:nvSpPr>
        <xdr:cNvPr id="68" name="Text Box 32"/>
        <xdr:cNvSpPr txBox="1">
          <a:spLocks noChangeArrowheads="1"/>
        </xdr:cNvSpPr>
      </xdr:nvSpPr>
      <xdr:spPr>
        <a:xfrm>
          <a:off x="8848725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69" name="Text Box 15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70" name="Text Box 16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71" name="Text Box 31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72" name="Text Box 32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73" name="Text Box 15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74" name="Text Box 16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75" name="Text Box 31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76" name="Text Box 32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77" name="Text Box 15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78" name="Text Box 16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79" name="Text Box 31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80" name="Text Box 32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81" name="Text Box 15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82" name="Text Box 16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83" name="Text Box 31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84" name="Text Box 32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69</xdr:row>
      <xdr:rowOff>0</xdr:rowOff>
    </xdr:from>
    <xdr:ext cx="57150" cy="285750"/>
    <xdr:sp>
      <xdr:nvSpPr>
        <xdr:cNvPr id="85" name="Text Box 15"/>
        <xdr:cNvSpPr txBox="1">
          <a:spLocks noChangeArrowheads="1"/>
        </xdr:cNvSpPr>
      </xdr:nvSpPr>
      <xdr:spPr>
        <a:xfrm>
          <a:off x="8848725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69</xdr:row>
      <xdr:rowOff>0</xdr:rowOff>
    </xdr:from>
    <xdr:ext cx="57150" cy="285750"/>
    <xdr:sp>
      <xdr:nvSpPr>
        <xdr:cNvPr id="86" name="Text Box 16"/>
        <xdr:cNvSpPr txBox="1">
          <a:spLocks noChangeArrowheads="1"/>
        </xdr:cNvSpPr>
      </xdr:nvSpPr>
      <xdr:spPr>
        <a:xfrm>
          <a:off x="8848725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69</xdr:row>
      <xdr:rowOff>0</xdr:rowOff>
    </xdr:from>
    <xdr:ext cx="57150" cy="285750"/>
    <xdr:sp>
      <xdr:nvSpPr>
        <xdr:cNvPr id="87" name="Text Box 31"/>
        <xdr:cNvSpPr txBox="1">
          <a:spLocks noChangeArrowheads="1"/>
        </xdr:cNvSpPr>
      </xdr:nvSpPr>
      <xdr:spPr>
        <a:xfrm>
          <a:off x="8848725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69</xdr:row>
      <xdr:rowOff>0</xdr:rowOff>
    </xdr:from>
    <xdr:ext cx="57150" cy="285750"/>
    <xdr:sp>
      <xdr:nvSpPr>
        <xdr:cNvPr id="88" name="Text Box 32"/>
        <xdr:cNvSpPr txBox="1">
          <a:spLocks noChangeArrowheads="1"/>
        </xdr:cNvSpPr>
      </xdr:nvSpPr>
      <xdr:spPr>
        <a:xfrm>
          <a:off x="8848725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89" name="Text Box 15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90" name="Text Box 16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91" name="Text Box 31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92" name="Text Box 32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93" name="Text Box 15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94" name="Text Box 16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95" name="Text Box 31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96" name="Text Box 32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97" name="Text Box 15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98" name="Text Box 16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99" name="Text Box 31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100" name="Text Box 32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101" name="Text Box 15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102" name="Text Box 16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103" name="Text Box 31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104" name="Text Box 32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105" name="Text Box 15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106" name="Text Box 16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107" name="Text Box 31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>
      <xdr:nvSpPr>
        <xdr:cNvPr id="108" name="Text Box 32"/>
        <xdr:cNvSpPr txBox="1">
          <a:spLocks noChangeArrowheads="1"/>
        </xdr:cNvSpPr>
      </xdr:nvSpPr>
      <xdr:spPr>
        <a:xfrm>
          <a:off x="38862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>
      <xdr:nvSpPr>
        <xdr:cNvPr id="109" name="Text Box 15"/>
        <xdr:cNvSpPr txBox="1">
          <a:spLocks noChangeArrowheads="1"/>
        </xdr:cNvSpPr>
      </xdr:nvSpPr>
      <xdr:spPr>
        <a:xfrm>
          <a:off x="74676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>
      <xdr:nvSpPr>
        <xdr:cNvPr id="110" name="Text Box 16"/>
        <xdr:cNvSpPr txBox="1">
          <a:spLocks noChangeArrowheads="1"/>
        </xdr:cNvSpPr>
      </xdr:nvSpPr>
      <xdr:spPr>
        <a:xfrm>
          <a:off x="74676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>
      <xdr:nvSpPr>
        <xdr:cNvPr id="111" name="Text Box 31"/>
        <xdr:cNvSpPr txBox="1">
          <a:spLocks noChangeArrowheads="1"/>
        </xdr:cNvSpPr>
      </xdr:nvSpPr>
      <xdr:spPr>
        <a:xfrm>
          <a:off x="74676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>
      <xdr:nvSpPr>
        <xdr:cNvPr id="112" name="Text Box 32"/>
        <xdr:cNvSpPr txBox="1">
          <a:spLocks noChangeArrowheads="1"/>
        </xdr:cNvSpPr>
      </xdr:nvSpPr>
      <xdr:spPr>
        <a:xfrm>
          <a:off x="74676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118</xdr:row>
      <xdr:rowOff>0</xdr:rowOff>
    </xdr:from>
    <xdr:ext cx="57150" cy="180975"/>
    <xdr:sp>
      <xdr:nvSpPr>
        <xdr:cNvPr id="113" name="Text Box 15"/>
        <xdr:cNvSpPr txBox="1">
          <a:spLocks noChangeArrowheads="1"/>
        </xdr:cNvSpPr>
      </xdr:nvSpPr>
      <xdr:spPr>
        <a:xfrm>
          <a:off x="8848725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118</xdr:row>
      <xdr:rowOff>0</xdr:rowOff>
    </xdr:from>
    <xdr:ext cx="57150" cy="180975"/>
    <xdr:sp>
      <xdr:nvSpPr>
        <xdr:cNvPr id="114" name="Text Box 16"/>
        <xdr:cNvSpPr txBox="1">
          <a:spLocks noChangeArrowheads="1"/>
        </xdr:cNvSpPr>
      </xdr:nvSpPr>
      <xdr:spPr>
        <a:xfrm>
          <a:off x="8848725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118</xdr:row>
      <xdr:rowOff>0</xdr:rowOff>
    </xdr:from>
    <xdr:ext cx="57150" cy="180975"/>
    <xdr:sp>
      <xdr:nvSpPr>
        <xdr:cNvPr id="115" name="Text Box 31"/>
        <xdr:cNvSpPr txBox="1">
          <a:spLocks noChangeArrowheads="1"/>
        </xdr:cNvSpPr>
      </xdr:nvSpPr>
      <xdr:spPr>
        <a:xfrm>
          <a:off x="8848725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118</xdr:row>
      <xdr:rowOff>0</xdr:rowOff>
    </xdr:from>
    <xdr:ext cx="57150" cy="180975"/>
    <xdr:sp>
      <xdr:nvSpPr>
        <xdr:cNvPr id="116" name="Text Box 32"/>
        <xdr:cNvSpPr txBox="1">
          <a:spLocks noChangeArrowheads="1"/>
        </xdr:cNvSpPr>
      </xdr:nvSpPr>
      <xdr:spPr>
        <a:xfrm>
          <a:off x="8848725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17" name="Text Box 15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18" name="Text Box 16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19" name="Text Box 31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20" name="Text Box 32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21" name="Text Box 15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22" name="Text Box 16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23" name="Text Box 31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24" name="Text Box 32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25" name="Text Box 15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26" name="Text Box 16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27" name="Text Box 31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28" name="Text Box 32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29" name="Text Box 15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30" name="Text Box 16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31" name="Text Box 31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32" name="Text Box 32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33" name="Text Box 15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34" name="Text Box 16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35" name="Text Box 31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136" name="Text Box 32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37" name="Text Box 15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38" name="Text Box 16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39" name="Text Box 31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40" name="Text Box 32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141" name="Text Box 15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142" name="Text Box 16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143" name="Text Box 31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144" name="Text Box 32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45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46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47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48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49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50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51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52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53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54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55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56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57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58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59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60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61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62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63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64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65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66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67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68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169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170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171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172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73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74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75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76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77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78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79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80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81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82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83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84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85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86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87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88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189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190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191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192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93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94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95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96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97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98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199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200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201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202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203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204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205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206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207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208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209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210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211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212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213" name="Text Box 15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214" name="Text Box 16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215" name="Text Box 31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57150" cy="285750"/>
    <xdr:sp>
      <xdr:nvSpPr>
        <xdr:cNvPr id="216" name="Text Box 32"/>
        <xdr:cNvSpPr txBox="1">
          <a:spLocks noChangeArrowheads="1"/>
        </xdr:cNvSpPr>
      </xdr:nvSpPr>
      <xdr:spPr>
        <a:xfrm>
          <a:off x="38862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133350"/>
    <xdr:sp>
      <xdr:nvSpPr>
        <xdr:cNvPr id="217" name="Text Box 15"/>
        <xdr:cNvSpPr txBox="1">
          <a:spLocks noChangeArrowheads="1"/>
        </xdr:cNvSpPr>
      </xdr:nvSpPr>
      <xdr:spPr>
        <a:xfrm>
          <a:off x="3886200" y="1735455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133350"/>
    <xdr:sp>
      <xdr:nvSpPr>
        <xdr:cNvPr id="218" name="Text Box 16"/>
        <xdr:cNvSpPr txBox="1">
          <a:spLocks noChangeArrowheads="1"/>
        </xdr:cNvSpPr>
      </xdr:nvSpPr>
      <xdr:spPr>
        <a:xfrm>
          <a:off x="3886200" y="1735455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133350"/>
    <xdr:sp>
      <xdr:nvSpPr>
        <xdr:cNvPr id="219" name="Text Box 31"/>
        <xdr:cNvSpPr txBox="1">
          <a:spLocks noChangeArrowheads="1"/>
        </xdr:cNvSpPr>
      </xdr:nvSpPr>
      <xdr:spPr>
        <a:xfrm>
          <a:off x="3886200" y="1735455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133350"/>
    <xdr:sp>
      <xdr:nvSpPr>
        <xdr:cNvPr id="220" name="Text Box 32"/>
        <xdr:cNvSpPr txBox="1">
          <a:spLocks noChangeArrowheads="1"/>
        </xdr:cNvSpPr>
      </xdr:nvSpPr>
      <xdr:spPr>
        <a:xfrm>
          <a:off x="3886200" y="1735455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57150" cy="114300"/>
    <xdr:sp>
      <xdr:nvSpPr>
        <xdr:cNvPr id="221" name="Text Box 13"/>
        <xdr:cNvSpPr txBox="1">
          <a:spLocks noChangeArrowheads="1"/>
        </xdr:cNvSpPr>
      </xdr:nvSpPr>
      <xdr:spPr>
        <a:xfrm>
          <a:off x="3886200" y="1707832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57150" cy="114300"/>
    <xdr:sp>
      <xdr:nvSpPr>
        <xdr:cNvPr id="222" name="Text Box 14"/>
        <xdr:cNvSpPr txBox="1">
          <a:spLocks noChangeArrowheads="1"/>
        </xdr:cNvSpPr>
      </xdr:nvSpPr>
      <xdr:spPr>
        <a:xfrm>
          <a:off x="3886200" y="1707832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57150" cy="114300"/>
    <xdr:sp>
      <xdr:nvSpPr>
        <xdr:cNvPr id="223" name="Text Box 29"/>
        <xdr:cNvSpPr txBox="1">
          <a:spLocks noChangeArrowheads="1"/>
        </xdr:cNvSpPr>
      </xdr:nvSpPr>
      <xdr:spPr>
        <a:xfrm>
          <a:off x="3886200" y="1707832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57150" cy="114300"/>
    <xdr:sp>
      <xdr:nvSpPr>
        <xdr:cNvPr id="224" name="Text Box 30"/>
        <xdr:cNvSpPr txBox="1">
          <a:spLocks noChangeArrowheads="1"/>
        </xdr:cNvSpPr>
      </xdr:nvSpPr>
      <xdr:spPr>
        <a:xfrm>
          <a:off x="3886200" y="1707832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25" name="Text Box 15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26" name="Text Box 16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27" name="Text Box 31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28" name="Text Box 32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29" name="Text Box 15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30" name="Text Box 16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31" name="Text Box 31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32" name="Text Box 32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33" name="Text Box 15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34" name="Text Box 16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35" name="Text Box 31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36" name="Text Box 32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37" name="Text Box 15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38" name="Text Box 16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39" name="Text Box 31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40" name="Text Box 32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41" name="Text Box 15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42" name="Text Box 16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43" name="Text Box 31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44" name="Text Box 32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245" name="Text Box 15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246" name="Text Box 16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247" name="Text Box 31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248" name="Text Box 32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249" name="Text Box 15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250" name="Text Box 16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251" name="Text Box 31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252" name="Text Box 32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53" name="Text Box 15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54" name="Text Box 16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55" name="Text Box 31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56" name="Text Box 32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57" name="Text Box 15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58" name="Text Box 16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59" name="Text Box 31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60" name="Text Box 32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61" name="Text Box 15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62" name="Text Box 16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63" name="Text Box 31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64" name="Text Box 32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265" name="Text Box 15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266" name="Text Box 16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267" name="Text Box 31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268" name="Text Box 32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269" name="Text Box 15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270" name="Text Box 16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271" name="Text Box 31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272" name="Text Box 32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73" name="Text Box 15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74" name="Text Box 16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75" name="Text Box 31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76" name="Text Box 32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77" name="Text Box 15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78" name="Text Box 16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79" name="Text Box 31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80" name="Text Box 32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81" name="Text Box 15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82" name="Text Box 16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83" name="Text Box 31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57150" cy="295275"/>
    <xdr:sp>
      <xdr:nvSpPr>
        <xdr:cNvPr id="284" name="Text Box 32"/>
        <xdr:cNvSpPr txBox="1">
          <a:spLocks noChangeArrowheads="1"/>
        </xdr:cNvSpPr>
      </xdr:nvSpPr>
      <xdr:spPr>
        <a:xfrm>
          <a:off x="38862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285" name="Text Box 15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286" name="Text Box 16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287" name="Text Box 31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288" name="Text Box 32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289" name="Text Box 15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290" name="Text Box 16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291" name="Text Box 31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292" name="Text Box 32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>
      <xdr:nvSpPr>
        <xdr:cNvPr id="293" name="Text Box 15"/>
        <xdr:cNvSpPr txBox="1">
          <a:spLocks noChangeArrowheads="1"/>
        </xdr:cNvSpPr>
      </xdr:nvSpPr>
      <xdr:spPr>
        <a:xfrm>
          <a:off x="74676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>
      <xdr:nvSpPr>
        <xdr:cNvPr id="294" name="Text Box 16"/>
        <xdr:cNvSpPr txBox="1">
          <a:spLocks noChangeArrowheads="1"/>
        </xdr:cNvSpPr>
      </xdr:nvSpPr>
      <xdr:spPr>
        <a:xfrm>
          <a:off x="74676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>
      <xdr:nvSpPr>
        <xdr:cNvPr id="295" name="Text Box 31"/>
        <xdr:cNvSpPr txBox="1">
          <a:spLocks noChangeArrowheads="1"/>
        </xdr:cNvSpPr>
      </xdr:nvSpPr>
      <xdr:spPr>
        <a:xfrm>
          <a:off x="74676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>
      <xdr:nvSpPr>
        <xdr:cNvPr id="296" name="Text Box 32"/>
        <xdr:cNvSpPr txBox="1">
          <a:spLocks noChangeArrowheads="1"/>
        </xdr:cNvSpPr>
      </xdr:nvSpPr>
      <xdr:spPr>
        <a:xfrm>
          <a:off x="74676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297" name="Text Box 15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298" name="Text Box 16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299" name="Text Box 31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300" name="Text Box 32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301" name="Text Box 15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302" name="Text Box 16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303" name="Text Box 31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304" name="Text Box 32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>
      <xdr:nvSpPr>
        <xdr:cNvPr id="305" name="Text Box 15"/>
        <xdr:cNvSpPr txBox="1">
          <a:spLocks noChangeArrowheads="1"/>
        </xdr:cNvSpPr>
      </xdr:nvSpPr>
      <xdr:spPr>
        <a:xfrm>
          <a:off x="74676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>
      <xdr:nvSpPr>
        <xdr:cNvPr id="306" name="Text Box 16"/>
        <xdr:cNvSpPr txBox="1">
          <a:spLocks noChangeArrowheads="1"/>
        </xdr:cNvSpPr>
      </xdr:nvSpPr>
      <xdr:spPr>
        <a:xfrm>
          <a:off x="74676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>
      <xdr:nvSpPr>
        <xdr:cNvPr id="307" name="Text Box 31"/>
        <xdr:cNvSpPr txBox="1">
          <a:spLocks noChangeArrowheads="1"/>
        </xdr:cNvSpPr>
      </xdr:nvSpPr>
      <xdr:spPr>
        <a:xfrm>
          <a:off x="74676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>
      <xdr:nvSpPr>
        <xdr:cNvPr id="308" name="Text Box 32"/>
        <xdr:cNvSpPr txBox="1">
          <a:spLocks noChangeArrowheads="1"/>
        </xdr:cNvSpPr>
      </xdr:nvSpPr>
      <xdr:spPr>
        <a:xfrm>
          <a:off x="74676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309" name="Text Box 15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310" name="Text Box 16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311" name="Text Box 31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312" name="Text Box 32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313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314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315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316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317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318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319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320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321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322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323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324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325" name="Text Box 15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326" name="Text Box 16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327" name="Text Box 31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328" name="Text Box 32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329" name="Text Box 15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330" name="Text Box 16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331" name="Text Box 31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332" name="Text Box 32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333" name="Text Box 15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334" name="Text Box 16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335" name="Text Box 31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336" name="Text Box 32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337" name="Text Box 15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338" name="Text Box 16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339" name="Text Box 31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340" name="Text Box 32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341" name="Text Box 15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342" name="Text Box 16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343" name="Text Box 31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344" name="Text Box 32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345" name="Text Box 15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346" name="Text Box 16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347" name="Text Box 31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348" name="Text Box 32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349" name="Text Box 15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350" name="Text Box 16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351" name="Text Box 31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352" name="Text Box 32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353" name="Text Box 15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354" name="Text Box 16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355" name="Text Box 31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356" name="Text Box 32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357" name="Text Box 15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358" name="Text Box 16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359" name="Text Box 31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360" name="Text Box 32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61" name="Text Box 15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62" name="Text Box 16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63" name="Text Box 31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64" name="Text Box 32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65" name="Text Box 15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66" name="Text Box 16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67" name="Text Box 31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68" name="Text Box 32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69" name="Text Box 15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70" name="Text Box 16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71" name="Text Box 31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72" name="Text Box 32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73" name="Text Box 15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74" name="Text Box 16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75" name="Text Box 31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76" name="Text Box 32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77" name="Text Box 15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78" name="Text Box 16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79" name="Text Box 31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80" name="Text Box 32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381" name="Text Box 15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382" name="Text Box 16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383" name="Text Box 31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384" name="Text Box 32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385" name="Text Box 15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386" name="Text Box 16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387" name="Text Box 31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388" name="Text Box 32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89" name="Text Box 15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90" name="Text Box 16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91" name="Text Box 31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92" name="Text Box 32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93" name="Text Box 15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94" name="Text Box 16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95" name="Text Box 31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96" name="Text Box 32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97" name="Text Box 15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98" name="Text Box 16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399" name="Text Box 31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400" name="Text Box 32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01" name="Text Box 15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02" name="Text Box 16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03" name="Text Box 31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04" name="Text Box 32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405" name="Text Box 15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406" name="Text Box 16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407" name="Text Box 31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408" name="Text Box 32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409" name="Text Box 15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410" name="Text Box 16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411" name="Text Box 31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412" name="Text Box 32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413" name="Text Box 15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414" name="Text Box 16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415" name="Text Box 31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416" name="Text Box 32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417" name="Text Box 15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418" name="Text Box 16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419" name="Text Box 31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57150" cy="295275"/>
    <xdr:sp>
      <xdr:nvSpPr>
        <xdr:cNvPr id="420" name="Text Box 32"/>
        <xdr:cNvSpPr txBox="1">
          <a:spLocks noChangeArrowheads="1"/>
        </xdr:cNvSpPr>
      </xdr:nvSpPr>
      <xdr:spPr>
        <a:xfrm>
          <a:off x="38862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21" name="Text Box 15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22" name="Text Box 16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23" name="Text Box 31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24" name="Text Box 32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425" name="Text Box 15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426" name="Text Box 16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427" name="Text Box 31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428" name="Text Box 32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29" name="Text Box 15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30" name="Text Box 16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31" name="Text Box 31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32" name="Text Box 32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33" name="Text Box 15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34" name="Text Box 16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35" name="Text Box 31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36" name="Text Box 32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37" name="Text Box 15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38" name="Text Box 16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39" name="Text Box 31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440" name="Text Box 32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57150" cy="295275"/>
    <xdr:sp>
      <xdr:nvSpPr>
        <xdr:cNvPr id="441" name="Text Box 15"/>
        <xdr:cNvSpPr txBox="1">
          <a:spLocks noChangeArrowheads="1"/>
        </xdr:cNvSpPr>
      </xdr:nvSpPr>
      <xdr:spPr>
        <a:xfrm>
          <a:off x="47815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57150" cy="295275"/>
    <xdr:sp>
      <xdr:nvSpPr>
        <xdr:cNvPr id="442" name="Text Box 16"/>
        <xdr:cNvSpPr txBox="1">
          <a:spLocks noChangeArrowheads="1"/>
        </xdr:cNvSpPr>
      </xdr:nvSpPr>
      <xdr:spPr>
        <a:xfrm>
          <a:off x="47815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57150" cy="295275"/>
    <xdr:sp>
      <xdr:nvSpPr>
        <xdr:cNvPr id="443" name="Text Box 31"/>
        <xdr:cNvSpPr txBox="1">
          <a:spLocks noChangeArrowheads="1"/>
        </xdr:cNvSpPr>
      </xdr:nvSpPr>
      <xdr:spPr>
        <a:xfrm>
          <a:off x="47815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57150" cy="295275"/>
    <xdr:sp>
      <xdr:nvSpPr>
        <xdr:cNvPr id="444" name="Text Box 32"/>
        <xdr:cNvSpPr txBox="1">
          <a:spLocks noChangeArrowheads="1"/>
        </xdr:cNvSpPr>
      </xdr:nvSpPr>
      <xdr:spPr>
        <a:xfrm>
          <a:off x="47815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57150" cy="295275"/>
    <xdr:sp>
      <xdr:nvSpPr>
        <xdr:cNvPr id="445" name="Text Box 15"/>
        <xdr:cNvSpPr txBox="1">
          <a:spLocks noChangeArrowheads="1"/>
        </xdr:cNvSpPr>
      </xdr:nvSpPr>
      <xdr:spPr>
        <a:xfrm>
          <a:off x="47815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57150" cy="295275"/>
    <xdr:sp>
      <xdr:nvSpPr>
        <xdr:cNvPr id="446" name="Text Box 16"/>
        <xdr:cNvSpPr txBox="1">
          <a:spLocks noChangeArrowheads="1"/>
        </xdr:cNvSpPr>
      </xdr:nvSpPr>
      <xdr:spPr>
        <a:xfrm>
          <a:off x="47815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57150" cy="295275"/>
    <xdr:sp>
      <xdr:nvSpPr>
        <xdr:cNvPr id="447" name="Text Box 31"/>
        <xdr:cNvSpPr txBox="1">
          <a:spLocks noChangeArrowheads="1"/>
        </xdr:cNvSpPr>
      </xdr:nvSpPr>
      <xdr:spPr>
        <a:xfrm>
          <a:off x="47815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57150" cy="295275"/>
    <xdr:sp>
      <xdr:nvSpPr>
        <xdr:cNvPr id="448" name="Text Box 32"/>
        <xdr:cNvSpPr txBox="1">
          <a:spLocks noChangeArrowheads="1"/>
        </xdr:cNvSpPr>
      </xdr:nvSpPr>
      <xdr:spPr>
        <a:xfrm>
          <a:off x="47815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57150" cy="295275"/>
    <xdr:sp>
      <xdr:nvSpPr>
        <xdr:cNvPr id="449" name="Text Box 15"/>
        <xdr:cNvSpPr txBox="1">
          <a:spLocks noChangeArrowheads="1"/>
        </xdr:cNvSpPr>
      </xdr:nvSpPr>
      <xdr:spPr>
        <a:xfrm>
          <a:off x="47815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57150" cy="295275"/>
    <xdr:sp>
      <xdr:nvSpPr>
        <xdr:cNvPr id="450" name="Text Box 16"/>
        <xdr:cNvSpPr txBox="1">
          <a:spLocks noChangeArrowheads="1"/>
        </xdr:cNvSpPr>
      </xdr:nvSpPr>
      <xdr:spPr>
        <a:xfrm>
          <a:off x="47815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57150" cy="295275"/>
    <xdr:sp>
      <xdr:nvSpPr>
        <xdr:cNvPr id="451" name="Text Box 31"/>
        <xdr:cNvSpPr txBox="1">
          <a:spLocks noChangeArrowheads="1"/>
        </xdr:cNvSpPr>
      </xdr:nvSpPr>
      <xdr:spPr>
        <a:xfrm>
          <a:off x="47815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57150" cy="295275"/>
    <xdr:sp>
      <xdr:nvSpPr>
        <xdr:cNvPr id="452" name="Text Box 32"/>
        <xdr:cNvSpPr txBox="1">
          <a:spLocks noChangeArrowheads="1"/>
        </xdr:cNvSpPr>
      </xdr:nvSpPr>
      <xdr:spPr>
        <a:xfrm>
          <a:off x="47815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53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54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55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56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57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58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59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60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61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62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63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64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65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66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67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68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69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70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71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72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73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74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75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476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14</xdr:col>
      <xdr:colOff>676275</xdr:colOff>
      <xdr:row>24</xdr:row>
      <xdr:rowOff>0</xdr:rowOff>
    </xdr:from>
    <xdr:to>
      <xdr:col>15</xdr:col>
      <xdr:colOff>152400</xdr:colOff>
      <xdr:row>24</xdr:row>
      <xdr:rowOff>161925</xdr:rowOff>
    </xdr:to>
    <xdr:sp>
      <xdr:nvSpPr>
        <xdr:cNvPr id="477" name="TextBox 4"/>
        <xdr:cNvSpPr txBox="1">
          <a:spLocks noChangeArrowheads="1"/>
        </xdr:cNvSpPr>
      </xdr:nvSpPr>
      <xdr:spPr>
        <a:xfrm>
          <a:off x="8143875" y="595312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78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79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80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81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82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83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84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85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86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87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88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89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90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91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92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93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94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95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96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97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98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499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00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01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02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03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04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05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06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07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08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09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10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11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12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13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14" name="Text Box 15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15" name="Text Box 16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16" name="Text Box 31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>
      <xdr:nvSpPr>
        <xdr:cNvPr id="517" name="Text Box 32"/>
        <xdr:cNvSpPr txBox="1">
          <a:spLocks noChangeArrowheads="1"/>
        </xdr:cNvSpPr>
      </xdr:nvSpPr>
      <xdr:spPr>
        <a:xfrm>
          <a:off x="38862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18" name="Text Box 15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19" name="Text Box 16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20" name="Text Box 31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21" name="Text Box 32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22" name="Text Box 15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23" name="Text Box 16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24" name="Text Box 31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25" name="Text Box 32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26" name="Text Box 15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27" name="Text Box 16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28" name="Text Box 31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29" name="Text Box 32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30" name="Text Box 15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31" name="Text Box 16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32" name="Text Box 31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33" name="Text Box 32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34" name="Text Box 15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35" name="Text Box 16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36" name="Text Box 31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>
      <xdr:nvSpPr>
        <xdr:cNvPr id="537" name="Text Box 32"/>
        <xdr:cNvSpPr txBox="1">
          <a:spLocks noChangeArrowheads="1"/>
        </xdr:cNvSpPr>
      </xdr:nvSpPr>
      <xdr:spPr>
        <a:xfrm>
          <a:off x="47815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38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39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40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41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42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43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44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45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46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47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48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49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50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51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52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53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54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55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56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57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>
      <xdr:nvSpPr>
        <xdr:cNvPr id="558" name="Text Box 15"/>
        <xdr:cNvSpPr txBox="1">
          <a:spLocks noChangeArrowheads="1"/>
        </xdr:cNvSpPr>
      </xdr:nvSpPr>
      <xdr:spPr>
        <a:xfrm>
          <a:off x="74676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>
      <xdr:nvSpPr>
        <xdr:cNvPr id="559" name="Text Box 16"/>
        <xdr:cNvSpPr txBox="1">
          <a:spLocks noChangeArrowheads="1"/>
        </xdr:cNvSpPr>
      </xdr:nvSpPr>
      <xdr:spPr>
        <a:xfrm>
          <a:off x="74676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>
      <xdr:nvSpPr>
        <xdr:cNvPr id="560" name="Text Box 31"/>
        <xdr:cNvSpPr txBox="1">
          <a:spLocks noChangeArrowheads="1"/>
        </xdr:cNvSpPr>
      </xdr:nvSpPr>
      <xdr:spPr>
        <a:xfrm>
          <a:off x="74676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>
      <xdr:nvSpPr>
        <xdr:cNvPr id="561" name="Text Box 32"/>
        <xdr:cNvSpPr txBox="1">
          <a:spLocks noChangeArrowheads="1"/>
        </xdr:cNvSpPr>
      </xdr:nvSpPr>
      <xdr:spPr>
        <a:xfrm>
          <a:off x="74676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562" name="Text Box 15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563" name="Text Box 16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564" name="Text Box 31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565" name="Text Box 32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566" name="Text Box 15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567" name="Text Box 16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568" name="Text Box 31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569" name="Text Box 32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>
      <xdr:nvSpPr>
        <xdr:cNvPr id="570" name="Text Box 15"/>
        <xdr:cNvSpPr txBox="1">
          <a:spLocks noChangeArrowheads="1"/>
        </xdr:cNvSpPr>
      </xdr:nvSpPr>
      <xdr:spPr>
        <a:xfrm>
          <a:off x="74676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>
      <xdr:nvSpPr>
        <xdr:cNvPr id="571" name="Text Box 16"/>
        <xdr:cNvSpPr txBox="1">
          <a:spLocks noChangeArrowheads="1"/>
        </xdr:cNvSpPr>
      </xdr:nvSpPr>
      <xdr:spPr>
        <a:xfrm>
          <a:off x="74676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>
      <xdr:nvSpPr>
        <xdr:cNvPr id="572" name="Text Box 31"/>
        <xdr:cNvSpPr txBox="1">
          <a:spLocks noChangeArrowheads="1"/>
        </xdr:cNvSpPr>
      </xdr:nvSpPr>
      <xdr:spPr>
        <a:xfrm>
          <a:off x="74676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>
      <xdr:nvSpPr>
        <xdr:cNvPr id="573" name="Text Box 32"/>
        <xdr:cNvSpPr txBox="1">
          <a:spLocks noChangeArrowheads="1"/>
        </xdr:cNvSpPr>
      </xdr:nvSpPr>
      <xdr:spPr>
        <a:xfrm>
          <a:off x="74676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574" name="Text Box 15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575" name="Text Box 16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576" name="Text Box 31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577" name="Text Box 32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78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79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80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81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82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83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84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85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86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87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88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589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590" name="Text Box 15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591" name="Text Box 16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592" name="Text Box 31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593" name="Text Box 32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594" name="Text Box 15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595" name="Text Box 16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596" name="Text Box 31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597" name="Text Box 32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598" name="Text Box 15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599" name="Text Box 16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600" name="Text Box 31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601" name="Text Box 32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602" name="Text Box 15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603" name="Text Box 16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604" name="Text Box 31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605" name="Text Box 32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606" name="Text Box 15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607" name="Text Box 16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608" name="Text Box 31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609" name="Text Box 32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610" name="Text Box 15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611" name="Text Box 16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612" name="Text Box 31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613" name="Text Box 32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14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15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16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17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18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19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20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21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22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23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24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25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26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27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28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29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30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31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32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33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34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35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36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637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638" name="Text Box 15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639" name="Text Box 16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640" name="Text Box 31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641" name="Text Box 32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642" name="Text Box 15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643" name="Text Box 16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644" name="Text Box 31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645" name="Text Box 32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646" name="Text Box 15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647" name="Text Box 16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648" name="Text Box 31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649" name="Text Box 32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57150" cy="295275"/>
    <xdr:sp>
      <xdr:nvSpPr>
        <xdr:cNvPr id="650" name="Text Box 15"/>
        <xdr:cNvSpPr txBox="1">
          <a:spLocks noChangeArrowheads="1"/>
        </xdr:cNvSpPr>
      </xdr:nvSpPr>
      <xdr:spPr>
        <a:xfrm>
          <a:off x="56769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57150" cy="295275"/>
    <xdr:sp>
      <xdr:nvSpPr>
        <xdr:cNvPr id="651" name="Text Box 16"/>
        <xdr:cNvSpPr txBox="1">
          <a:spLocks noChangeArrowheads="1"/>
        </xdr:cNvSpPr>
      </xdr:nvSpPr>
      <xdr:spPr>
        <a:xfrm>
          <a:off x="56769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57150" cy="295275"/>
    <xdr:sp>
      <xdr:nvSpPr>
        <xdr:cNvPr id="652" name="Text Box 31"/>
        <xdr:cNvSpPr txBox="1">
          <a:spLocks noChangeArrowheads="1"/>
        </xdr:cNvSpPr>
      </xdr:nvSpPr>
      <xdr:spPr>
        <a:xfrm>
          <a:off x="56769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57150" cy="295275"/>
    <xdr:sp>
      <xdr:nvSpPr>
        <xdr:cNvPr id="653" name="Text Box 32"/>
        <xdr:cNvSpPr txBox="1">
          <a:spLocks noChangeArrowheads="1"/>
        </xdr:cNvSpPr>
      </xdr:nvSpPr>
      <xdr:spPr>
        <a:xfrm>
          <a:off x="56769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57150" cy="295275"/>
    <xdr:sp>
      <xdr:nvSpPr>
        <xdr:cNvPr id="654" name="Text Box 15"/>
        <xdr:cNvSpPr txBox="1">
          <a:spLocks noChangeArrowheads="1"/>
        </xdr:cNvSpPr>
      </xdr:nvSpPr>
      <xdr:spPr>
        <a:xfrm>
          <a:off x="56769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57150" cy="295275"/>
    <xdr:sp>
      <xdr:nvSpPr>
        <xdr:cNvPr id="655" name="Text Box 16"/>
        <xdr:cNvSpPr txBox="1">
          <a:spLocks noChangeArrowheads="1"/>
        </xdr:cNvSpPr>
      </xdr:nvSpPr>
      <xdr:spPr>
        <a:xfrm>
          <a:off x="56769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57150" cy="295275"/>
    <xdr:sp>
      <xdr:nvSpPr>
        <xdr:cNvPr id="656" name="Text Box 31"/>
        <xdr:cNvSpPr txBox="1">
          <a:spLocks noChangeArrowheads="1"/>
        </xdr:cNvSpPr>
      </xdr:nvSpPr>
      <xdr:spPr>
        <a:xfrm>
          <a:off x="56769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57150" cy="295275"/>
    <xdr:sp>
      <xdr:nvSpPr>
        <xdr:cNvPr id="657" name="Text Box 32"/>
        <xdr:cNvSpPr txBox="1">
          <a:spLocks noChangeArrowheads="1"/>
        </xdr:cNvSpPr>
      </xdr:nvSpPr>
      <xdr:spPr>
        <a:xfrm>
          <a:off x="56769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57150" cy="295275"/>
    <xdr:sp>
      <xdr:nvSpPr>
        <xdr:cNvPr id="658" name="Text Box 15"/>
        <xdr:cNvSpPr txBox="1">
          <a:spLocks noChangeArrowheads="1"/>
        </xdr:cNvSpPr>
      </xdr:nvSpPr>
      <xdr:spPr>
        <a:xfrm>
          <a:off x="56769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57150" cy="295275"/>
    <xdr:sp>
      <xdr:nvSpPr>
        <xdr:cNvPr id="659" name="Text Box 16"/>
        <xdr:cNvSpPr txBox="1">
          <a:spLocks noChangeArrowheads="1"/>
        </xdr:cNvSpPr>
      </xdr:nvSpPr>
      <xdr:spPr>
        <a:xfrm>
          <a:off x="56769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57150" cy="295275"/>
    <xdr:sp>
      <xdr:nvSpPr>
        <xdr:cNvPr id="660" name="Text Box 31"/>
        <xdr:cNvSpPr txBox="1">
          <a:spLocks noChangeArrowheads="1"/>
        </xdr:cNvSpPr>
      </xdr:nvSpPr>
      <xdr:spPr>
        <a:xfrm>
          <a:off x="56769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86</xdr:row>
      <xdr:rowOff>0</xdr:rowOff>
    </xdr:from>
    <xdr:ext cx="57150" cy="295275"/>
    <xdr:sp>
      <xdr:nvSpPr>
        <xdr:cNvPr id="661" name="Text Box 32"/>
        <xdr:cNvSpPr txBox="1">
          <a:spLocks noChangeArrowheads="1"/>
        </xdr:cNvSpPr>
      </xdr:nvSpPr>
      <xdr:spPr>
        <a:xfrm>
          <a:off x="56769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62" name="Text Box 15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63" name="Text Box 16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64" name="Text Box 31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65" name="Text Box 32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66" name="Text Box 15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67" name="Text Box 16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68" name="Text Box 31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69" name="Text Box 32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70" name="Text Box 15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71" name="Text Box 16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72" name="Text Box 31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73" name="Text Box 32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74" name="Text Box 15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75" name="Text Box 16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76" name="Text Box 31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77" name="Text Box 32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78" name="Text Box 15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79" name="Text Box 16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80" name="Text Box 31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81" name="Text Box 32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82" name="Text Box 15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83" name="Text Box 16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84" name="Text Box 31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85" name="Text Box 32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86" name="Text Box 15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87" name="Text Box 16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88" name="Text Box 31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89" name="Text Box 32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90" name="Text Box 15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91" name="Text Box 16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92" name="Text Box 31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>
      <xdr:nvSpPr>
        <xdr:cNvPr id="693" name="Text Box 32"/>
        <xdr:cNvSpPr txBox="1">
          <a:spLocks noChangeArrowheads="1"/>
        </xdr:cNvSpPr>
      </xdr:nvSpPr>
      <xdr:spPr>
        <a:xfrm>
          <a:off x="56769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694" name="Text Box 15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695" name="Text Box 16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696" name="Text Box 31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697" name="Text Box 32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698" name="Text Box 15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699" name="Text Box 16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700" name="Text Box 31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701" name="Text Box 32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702" name="Text Box 15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703" name="Text Box 16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704" name="Text Box 31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75</xdr:row>
      <xdr:rowOff>0</xdr:rowOff>
    </xdr:from>
    <xdr:ext cx="57150" cy="295275"/>
    <xdr:sp>
      <xdr:nvSpPr>
        <xdr:cNvPr id="705" name="Text Box 32"/>
        <xdr:cNvSpPr txBox="1">
          <a:spLocks noChangeArrowheads="1"/>
        </xdr:cNvSpPr>
      </xdr:nvSpPr>
      <xdr:spPr>
        <a:xfrm>
          <a:off x="8848725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06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07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08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09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10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11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12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13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14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15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16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17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18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19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20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21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22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23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24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25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26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27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28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29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30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31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32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33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34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35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36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37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38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39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40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41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42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43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44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45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46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47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48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49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50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51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52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53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54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55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56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57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58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59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60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61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62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63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64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65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66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67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68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69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70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71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72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73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74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75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76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77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78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79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80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81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82" name="Text Box 15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83" name="Text Box 16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84" name="Text Box 31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>
      <xdr:nvSpPr>
        <xdr:cNvPr id="785" name="Text Box 32"/>
        <xdr:cNvSpPr txBox="1">
          <a:spLocks noChangeArrowheads="1"/>
        </xdr:cNvSpPr>
      </xdr:nvSpPr>
      <xdr:spPr>
        <a:xfrm>
          <a:off x="8848725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786" name="Text Box 15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787" name="Text Box 16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788" name="Text Box 31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789" name="Text Box 32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790" name="Text Box 15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791" name="Text Box 16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792" name="Text Box 31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793" name="Text Box 32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794" name="Text Box 15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795" name="Text Box 16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796" name="Text Box 31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797" name="Text Box 32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798" name="Text Box 15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799" name="Text Box 16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800" name="Text Box 31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>
      <xdr:nvSpPr>
        <xdr:cNvPr id="801" name="Text Box 32"/>
        <xdr:cNvSpPr txBox="1">
          <a:spLocks noChangeArrowheads="1"/>
        </xdr:cNvSpPr>
      </xdr:nvSpPr>
      <xdr:spPr>
        <a:xfrm>
          <a:off x="38862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>
      <xdr:nvSpPr>
        <xdr:cNvPr id="802" name="Text Box 15"/>
        <xdr:cNvSpPr txBox="1">
          <a:spLocks noChangeArrowheads="1"/>
        </xdr:cNvSpPr>
      </xdr:nvSpPr>
      <xdr:spPr>
        <a:xfrm>
          <a:off x="47815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>
      <xdr:nvSpPr>
        <xdr:cNvPr id="803" name="Text Box 16"/>
        <xdr:cNvSpPr txBox="1">
          <a:spLocks noChangeArrowheads="1"/>
        </xdr:cNvSpPr>
      </xdr:nvSpPr>
      <xdr:spPr>
        <a:xfrm>
          <a:off x="47815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>
      <xdr:nvSpPr>
        <xdr:cNvPr id="804" name="Text Box 31"/>
        <xdr:cNvSpPr txBox="1">
          <a:spLocks noChangeArrowheads="1"/>
        </xdr:cNvSpPr>
      </xdr:nvSpPr>
      <xdr:spPr>
        <a:xfrm>
          <a:off x="47815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>
      <xdr:nvSpPr>
        <xdr:cNvPr id="805" name="Text Box 32"/>
        <xdr:cNvSpPr txBox="1">
          <a:spLocks noChangeArrowheads="1"/>
        </xdr:cNvSpPr>
      </xdr:nvSpPr>
      <xdr:spPr>
        <a:xfrm>
          <a:off x="47815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>
      <xdr:nvSpPr>
        <xdr:cNvPr id="806" name="Text Box 15"/>
        <xdr:cNvSpPr txBox="1">
          <a:spLocks noChangeArrowheads="1"/>
        </xdr:cNvSpPr>
      </xdr:nvSpPr>
      <xdr:spPr>
        <a:xfrm>
          <a:off x="47815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>
      <xdr:nvSpPr>
        <xdr:cNvPr id="807" name="Text Box 16"/>
        <xdr:cNvSpPr txBox="1">
          <a:spLocks noChangeArrowheads="1"/>
        </xdr:cNvSpPr>
      </xdr:nvSpPr>
      <xdr:spPr>
        <a:xfrm>
          <a:off x="47815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>
      <xdr:nvSpPr>
        <xdr:cNvPr id="808" name="Text Box 31"/>
        <xdr:cNvSpPr txBox="1">
          <a:spLocks noChangeArrowheads="1"/>
        </xdr:cNvSpPr>
      </xdr:nvSpPr>
      <xdr:spPr>
        <a:xfrm>
          <a:off x="47815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>
      <xdr:nvSpPr>
        <xdr:cNvPr id="809" name="Text Box 32"/>
        <xdr:cNvSpPr txBox="1">
          <a:spLocks noChangeArrowheads="1"/>
        </xdr:cNvSpPr>
      </xdr:nvSpPr>
      <xdr:spPr>
        <a:xfrm>
          <a:off x="47815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>
      <xdr:nvSpPr>
        <xdr:cNvPr id="810" name="Text Box 15"/>
        <xdr:cNvSpPr txBox="1">
          <a:spLocks noChangeArrowheads="1"/>
        </xdr:cNvSpPr>
      </xdr:nvSpPr>
      <xdr:spPr>
        <a:xfrm>
          <a:off x="47815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>
      <xdr:nvSpPr>
        <xdr:cNvPr id="811" name="Text Box 16"/>
        <xdr:cNvSpPr txBox="1">
          <a:spLocks noChangeArrowheads="1"/>
        </xdr:cNvSpPr>
      </xdr:nvSpPr>
      <xdr:spPr>
        <a:xfrm>
          <a:off x="47815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>
      <xdr:nvSpPr>
        <xdr:cNvPr id="812" name="Text Box 31"/>
        <xdr:cNvSpPr txBox="1">
          <a:spLocks noChangeArrowheads="1"/>
        </xdr:cNvSpPr>
      </xdr:nvSpPr>
      <xdr:spPr>
        <a:xfrm>
          <a:off x="47815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>
      <xdr:nvSpPr>
        <xdr:cNvPr id="813" name="Text Box 32"/>
        <xdr:cNvSpPr txBox="1">
          <a:spLocks noChangeArrowheads="1"/>
        </xdr:cNvSpPr>
      </xdr:nvSpPr>
      <xdr:spPr>
        <a:xfrm>
          <a:off x="47815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>
      <xdr:nvSpPr>
        <xdr:cNvPr id="814" name="Text Box 15"/>
        <xdr:cNvSpPr txBox="1">
          <a:spLocks noChangeArrowheads="1"/>
        </xdr:cNvSpPr>
      </xdr:nvSpPr>
      <xdr:spPr>
        <a:xfrm>
          <a:off x="47815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>
      <xdr:nvSpPr>
        <xdr:cNvPr id="815" name="Text Box 16"/>
        <xdr:cNvSpPr txBox="1">
          <a:spLocks noChangeArrowheads="1"/>
        </xdr:cNvSpPr>
      </xdr:nvSpPr>
      <xdr:spPr>
        <a:xfrm>
          <a:off x="47815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>
      <xdr:nvSpPr>
        <xdr:cNvPr id="816" name="Text Box 31"/>
        <xdr:cNvSpPr txBox="1">
          <a:spLocks noChangeArrowheads="1"/>
        </xdr:cNvSpPr>
      </xdr:nvSpPr>
      <xdr:spPr>
        <a:xfrm>
          <a:off x="47815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>
      <xdr:nvSpPr>
        <xdr:cNvPr id="817" name="Text Box 32"/>
        <xdr:cNvSpPr txBox="1">
          <a:spLocks noChangeArrowheads="1"/>
        </xdr:cNvSpPr>
      </xdr:nvSpPr>
      <xdr:spPr>
        <a:xfrm>
          <a:off x="47815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>
      <xdr:nvSpPr>
        <xdr:cNvPr id="818" name="Text Box 15"/>
        <xdr:cNvSpPr txBox="1">
          <a:spLocks noChangeArrowheads="1"/>
        </xdr:cNvSpPr>
      </xdr:nvSpPr>
      <xdr:spPr>
        <a:xfrm>
          <a:off x="56769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>
      <xdr:nvSpPr>
        <xdr:cNvPr id="819" name="Text Box 16"/>
        <xdr:cNvSpPr txBox="1">
          <a:spLocks noChangeArrowheads="1"/>
        </xdr:cNvSpPr>
      </xdr:nvSpPr>
      <xdr:spPr>
        <a:xfrm>
          <a:off x="56769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>
      <xdr:nvSpPr>
        <xdr:cNvPr id="820" name="Text Box 31"/>
        <xdr:cNvSpPr txBox="1">
          <a:spLocks noChangeArrowheads="1"/>
        </xdr:cNvSpPr>
      </xdr:nvSpPr>
      <xdr:spPr>
        <a:xfrm>
          <a:off x="56769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>
      <xdr:nvSpPr>
        <xdr:cNvPr id="821" name="Text Box 32"/>
        <xdr:cNvSpPr txBox="1">
          <a:spLocks noChangeArrowheads="1"/>
        </xdr:cNvSpPr>
      </xdr:nvSpPr>
      <xdr:spPr>
        <a:xfrm>
          <a:off x="56769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>
      <xdr:nvSpPr>
        <xdr:cNvPr id="822" name="Text Box 15"/>
        <xdr:cNvSpPr txBox="1">
          <a:spLocks noChangeArrowheads="1"/>
        </xdr:cNvSpPr>
      </xdr:nvSpPr>
      <xdr:spPr>
        <a:xfrm>
          <a:off x="56769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>
      <xdr:nvSpPr>
        <xdr:cNvPr id="823" name="Text Box 16"/>
        <xdr:cNvSpPr txBox="1">
          <a:spLocks noChangeArrowheads="1"/>
        </xdr:cNvSpPr>
      </xdr:nvSpPr>
      <xdr:spPr>
        <a:xfrm>
          <a:off x="56769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>
      <xdr:nvSpPr>
        <xdr:cNvPr id="824" name="Text Box 31"/>
        <xdr:cNvSpPr txBox="1">
          <a:spLocks noChangeArrowheads="1"/>
        </xdr:cNvSpPr>
      </xdr:nvSpPr>
      <xdr:spPr>
        <a:xfrm>
          <a:off x="56769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>
      <xdr:nvSpPr>
        <xdr:cNvPr id="825" name="Text Box 32"/>
        <xdr:cNvSpPr txBox="1">
          <a:spLocks noChangeArrowheads="1"/>
        </xdr:cNvSpPr>
      </xdr:nvSpPr>
      <xdr:spPr>
        <a:xfrm>
          <a:off x="56769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>
      <xdr:nvSpPr>
        <xdr:cNvPr id="826" name="Text Box 15"/>
        <xdr:cNvSpPr txBox="1">
          <a:spLocks noChangeArrowheads="1"/>
        </xdr:cNvSpPr>
      </xdr:nvSpPr>
      <xdr:spPr>
        <a:xfrm>
          <a:off x="56769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>
      <xdr:nvSpPr>
        <xdr:cNvPr id="827" name="Text Box 16"/>
        <xdr:cNvSpPr txBox="1">
          <a:spLocks noChangeArrowheads="1"/>
        </xdr:cNvSpPr>
      </xdr:nvSpPr>
      <xdr:spPr>
        <a:xfrm>
          <a:off x="56769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>
      <xdr:nvSpPr>
        <xdr:cNvPr id="828" name="Text Box 31"/>
        <xdr:cNvSpPr txBox="1">
          <a:spLocks noChangeArrowheads="1"/>
        </xdr:cNvSpPr>
      </xdr:nvSpPr>
      <xdr:spPr>
        <a:xfrm>
          <a:off x="56769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>
      <xdr:nvSpPr>
        <xdr:cNvPr id="829" name="Text Box 32"/>
        <xdr:cNvSpPr txBox="1">
          <a:spLocks noChangeArrowheads="1"/>
        </xdr:cNvSpPr>
      </xdr:nvSpPr>
      <xdr:spPr>
        <a:xfrm>
          <a:off x="56769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>
      <xdr:nvSpPr>
        <xdr:cNvPr id="830" name="Text Box 15"/>
        <xdr:cNvSpPr txBox="1">
          <a:spLocks noChangeArrowheads="1"/>
        </xdr:cNvSpPr>
      </xdr:nvSpPr>
      <xdr:spPr>
        <a:xfrm>
          <a:off x="56769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>
      <xdr:nvSpPr>
        <xdr:cNvPr id="831" name="Text Box 16"/>
        <xdr:cNvSpPr txBox="1">
          <a:spLocks noChangeArrowheads="1"/>
        </xdr:cNvSpPr>
      </xdr:nvSpPr>
      <xdr:spPr>
        <a:xfrm>
          <a:off x="56769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>
      <xdr:nvSpPr>
        <xdr:cNvPr id="832" name="Text Box 31"/>
        <xdr:cNvSpPr txBox="1">
          <a:spLocks noChangeArrowheads="1"/>
        </xdr:cNvSpPr>
      </xdr:nvSpPr>
      <xdr:spPr>
        <a:xfrm>
          <a:off x="56769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>
      <xdr:nvSpPr>
        <xdr:cNvPr id="833" name="Text Box 32"/>
        <xdr:cNvSpPr txBox="1">
          <a:spLocks noChangeArrowheads="1"/>
        </xdr:cNvSpPr>
      </xdr:nvSpPr>
      <xdr:spPr>
        <a:xfrm>
          <a:off x="56769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834" name="Text Box 15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835" name="Text Box 16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836" name="Text Box 31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837" name="Text Box 32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838" name="Text Box 15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839" name="Text Box 16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840" name="Text Box 31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841" name="Text Box 32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842" name="Text Box 15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843" name="Text Box 16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844" name="Text Box 31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845" name="Text Box 32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846" name="Text Box 15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847" name="Text Box 16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848" name="Text Box 31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849" name="Text Box 32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850" name="Text Box 15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851" name="Text Box 16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852" name="Text Box 31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853" name="Text Box 32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854" name="Text Box 15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855" name="Text Box 16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856" name="Text Box 31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857" name="Text Box 32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858" name="Text Box 15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859" name="Text Box 16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860" name="Text Box 31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861" name="Text Box 32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862" name="Text Box 15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863" name="Text Box 16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864" name="Text Box 31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>
      <xdr:nvSpPr>
        <xdr:cNvPr id="865" name="Text Box 32"/>
        <xdr:cNvSpPr txBox="1">
          <a:spLocks noChangeArrowheads="1"/>
        </xdr:cNvSpPr>
      </xdr:nvSpPr>
      <xdr:spPr>
        <a:xfrm>
          <a:off x="8848725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>
      <xdr:nvSpPr>
        <xdr:cNvPr id="866" name="Text Box 15"/>
        <xdr:cNvSpPr txBox="1">
          <a:spLocks noChangeArrowheads="1"/>
        </xdr:cNvSpPr>
      </xdr:nvSpPr>
      <xdr:spPr>
        <a:xfrm>
          <a:off x="657225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>
      <xdr:nvSpPr>
        <xdr:cNvPr id="867" name="Text Box 16"/>
        <xdr:cNvSpPr txBox="1">
          <a:spLocks noChangeArrowheads="1"/>
        </xdr:cNvSpPr>
      </xdr:nvSpPr>
      <xdr:spPr>
        <a:xfrm>
          <a:off x="657225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>
      <xdr:nvSpPr>
        <xdr:cNvPr id="868" name="Text Box 31"/>
        <xdr:cNvSpPr txBox="1">
          <a:spLocks noChangeArrowheads="1"/>
        </xdr:cNvSpPr>
      </xdr:nvSpPr>
      <xdr:spPr>
        <a:xfrm>
          <a:off x="657225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>
      <xdr:nvSpPr>
        <xdr:cNvPr id="869" name="Text Box 32"/>
        <xdr:cNvSpPr txBox="1">
          <a:spLocks noChangeArrowheads="1"/>
        </xdr:cNvSpPr>
      </xdr:nvSpPr>
      <xdr:spPr>
        <a:xfrm>
          <a:off x="657225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870" name="Text Box 15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871" name="Text Box 16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872" name="Text Box 31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873" name="Text Box 32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874" name="Text Box 15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875" name="Text Box 16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876" name="Text Box 31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877" name="Text Box 32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>
      <xdr:nvSpPr>
        <xdr:cNvPr id="878" name="Text Box 15"/>
        <xdr:cNvSpPr txBox="1">
          <a:spLocks noChangeArrowheads="1"/>
        </xdr:cNvSpPr>
      </xdr:nvSpPr>
      <xdr:spPr>
        <a:xfrm>
          <a:off x="657225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>
      <xdr:nvSpPr>
        <xdr:cNvPr id="879" name="Text Box 16"/>
        <xdr:cNvSpPr txBox="1">
          <a:spLocks noChangeArrowheads="1"/>
        </xdr:cNvSpPr>
      </xdr:nvSpPr>
      <xdr:spPr>
        <a:xfrm>
          <a:off x="657225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>
      <xdr:nvSpPr>
        <xdr:cNvPr id="880" name="Text Box 31"/>
        <xdr:cNvSpPr txBox="1">
          <a:spLocks noChangeArrowheads="1"/>
        </xdr:cNvSpPr>
      </xdr:nvSpPr>
      <xdr:spPr>
        <a:xfrm>
          <a:off x="657225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>
      <xdr:nvSpPr>
        <xdr:cNvPr id="881" name="Text Box 32"/>
        <xdr:cNvSpPr txBox="1">
          <a:spLocks noChangeArrowheads="1"/>
        </xdr:cNvSpPr>
      </xdr:nvSpPr>
      <xdr:spPr>
        <a:xfrm>
          <a:off x="657225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882" name="Text Box 15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883" name="Text Box 16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884" name="Text Box 31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885" name="Text Box 32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886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887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888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889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890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891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892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893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894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895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896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897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898" name="Text Box 15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899" name="Text Box 16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00" name="Text Box 31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01" name="Text Box 32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02" name="Text Box 15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03" name="Text Box 16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04" name="Text Box 31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05" name="Text Box 32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06" name="Text Box 15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07" name="Text Box 16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08" name="Text Box 31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09" name="Text Box 32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>
      <xdr:nvSpPr>
        <xdr:cNvPr id="910" name="Text Box 15"/>
        <xdr:cNvSpPr txBox="1">
          <a:spLocks noChangeArrowheads="1"/>
        </xdr:cNvSpPr>
      </xdr:nvSpPr>
      <xdr:spPr>
        <a:xfrm>
          <a:off x="657225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>
      <xdr:nvSpPr>
        <xdr:cNvPr id="911" name="Text Box 16"/>
        <xdr:cNvSpPr txBox="1">
          <a:spLocks noChangeArrowheads="1"/>
        </xdr:cNvSpPr>
      </xdr:nvSpPr>
      <xdr:spPr>
        <a:xfrm>
          <a:off x="657225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>
      <xdr:nvSpPr>
        <xdr:cNvPr id="912" name="Text Box 31"/>
        <xdr:cNvSpPr txBox="1">
          <a:spLocks noChangeArrowheads="1"/>
        </xdr:cNvSpPr>
      </xdr:nvSpPr>
      <xdr:spPr>
        <a:xfrm>
          <a:off x="657225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>
      <xdr:nvSpPr>
        <xdr:cNvPr id="913" name="Text Box 32"/>
        <xdr:cNvSpPr txBox="1">
          <a:spLocks noChangeArrowheads="1"/>
        </xdr:cNvSpPr>
      </xdr:nvSpPr>
      <xdr:spPr>
        <a:xfrm>
          <a:off x="657225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914" name="Text Box 15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915" name="Text Box 16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916" name="Text Box 31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917" name="Text Box 32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918" name="Text Box 15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919" name="Text Box 16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920" name="Text Box 31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921" name="Text Box 32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>
      <xdr:nvSpPr>
        <xdr:cNvPr id="922" name="Text Box 15"/>
        <xdr:cNvSpPr txBox="1">
          <a:spLocks noChangeArrowheads="1"/>
        </xdr:cNvSpPr>
      </xdr:nvSpPr>
      <xdr:spPr>
        <a:xfrm>
          <a:off x="657225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>
      <xdr:nvSpPr>
        <xdr:cNvPr id="923" name="Text Box 16"/>
        <xdr:cNvSpPr txBox="1">
          <a:spLocks noChangeArrowheads="1"/>
        </xdr:cNvSpPr>
      </xdr:nvSpPr>
      <xdr:spPr>
        <a:xfrm>
          <a:off x="657225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>
      <xdr:nvSpPr>
        <xdr:cNvPr id="924" name="Text Box 31"/>
        <xdr:cNvSpPr txBox="1">
          <a:spLocks noChangeArrowheads="1"/>
        </xdr:cNvSpPr>
      </xdr:nvSpPr>
      <xdr:spPr>
        <a:xfrm>
          <a:off x="657225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>
      <xdr:nvSpPr>
        <xdr:cNvPr id="925" name="Text Box 32"/>
        <xdr:cNvSpPr txBox="1">
          <a:spLocks noChangeArrowheads="1"/>
        </xdr:cNvSpPr>
      </xdr:nvSpPr>
      <xdr:spPr>
        <a:xfrm>
          <a:off x="657225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926" name="Text Box 15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927" name="Text Box 16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928" name="Text Box 31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929" name="Text Box 32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30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31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32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33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34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35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36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37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38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39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40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41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42" name="Text Box 15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43" name="Text Box 16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44" name="Text Box 31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45" name="Text Box 32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46" name="Text Box 15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47" name="Text Box 16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48" name="Text Box 31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49" name="Text Box 32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50" name="Text Box 15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51" name="Text Box 16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52" name="Text Box 31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953" name="Text Box 32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54" name="Text Box 15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55" name="Text Box 16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56" name="Text Box 31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57" name="Text Box 32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58" name="Text Box 15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59" name="Text Box 16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60" name="Text Box 31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61" name="Text Box 32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62" name="Text Box 15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63" name="Text Box 16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64" name="Text Box 31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65" name="Text Box 32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66" name="Text Box 15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67" name="Text Box 16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68" name="Text Box 31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69" name="Text Box 32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70" name="Text Box 15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71" name="Text Box 16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72" name="Text Box 31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73" name="Text Box 32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74" name="Text Box 15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75" name="Text Box 16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76" name="Text Box 31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977" name="Text Box 32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13</xdr:col>
      <xdr:colOff>676275</xdr:colOff>
      <xdr:row>24</xdr:row>
      <xdr:rowOff>0</xdr:rowOff>
    </xdr:from>
    <xdr:to>
      <xdr:col>14</xdr:col>
      <xdr:colOff>152400</xdr:colOff>
      <xdr:row>24</xdr:row>
      <xdr:rowOff>161925</xdr:rowOff>
    </xdr:to>
    <xdr:sp>
      <xdr:nvSpPr>
        <xdr:cNvPr id="978" name="TextBox 4"/>
        <xdr:cNvSpPr txBox="1">
          <a:spLocks noChangeArrowheads="1"/>
        </xdr:cNvSpPr>
      </xdr:nvSpPr>
      <xdr:spPr>
        <a:xfrm>
          <a:off x="7248525" y="595312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79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80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81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82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83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84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85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86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87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88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89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90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91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92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93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94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95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96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97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998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>
      <xdr:nvSpPr>
        <xdr:cNvPr id="999" name="Text Box 15"/>
        <xdr:cNvSpPr txBox="1">
          <a:spLocks noChangeArrowheads="1"/>
        </xdr:cNvSpPr>
      </xdr:nvSpPr>
      <xdr:spPr>
        <a:xfrm>
          <a:off x="657225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>
      <xdr:nvSpPr>
        <xdr:cNvPr id="1000" name="Text Box 16"/>
        <xdr:cNvSpPr txBox="1">
          <a:spLocks noChangeArrowheads="1"/>
        </xdr:cNvSpPr>
      </xdr:nvSpPr>
      <xdr:spPr>
        <a:xfrm>
          <a:off x="657225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>
      <xdr:nvSpPr>
        <xdr:cNvPr id="1001" name="Text Box 31"/>
        <xdr:cNvSpPr txBox="1">
          <a:spLocks noChangeArrowheads="1"/>
        </xdr:cNvSpPr>
      </xdr:nvSpPr>
      <xdr:spPr>
        <a:xfrm>
          <a:off x="657225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>
      <xdr:nvSpPr>
        <xdr:cNvPr id="1002" name="Text Box 32"/>
        <xdr:cNvSpPr txBox="1">
          <a:spLocks noChangeArrowheads="1"/>
        </xdr:cNvSpPr>
      </xdr:nvSpPr>
      <xdr:spPr>
        <a:xfrm>
          <a:off x="657225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1003" name="Text Box 15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1004" name="Text Box 16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1005" name="Text Box 31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1006" name="Text Box 32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1007" name="Text Box 15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1008" name="Text Box 16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1009" name="Text Box 31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57150" cy="285750"/>
    <xdr:sp>
      <xdr:nvSpPr>
        <xdr:cNvPr id="1010" name="Text Box 32"/>
        <xdr:cNvSpPr txBox="1">
          <a:spLocks noChangeArrowheads="1"/>
        </xdr:cNvSpPr>
      </xdr:nvSpPr>
      <xdr:spPr>
        <a:xfrm>
          <a:off x="657225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>
      <xdr:nvSpPr>
        <xdr:cNvPr id="1011" name="Text Box 15"/>
        <xdr:cNvSpPr txBox="1">
          <a:spLocks noChangeArrowheads="1"/>
        </xdr:cNvSpPr>
      </xdr:nvSpPr>
      <xdr:spPr>
        <a:xfrm>
          <a:off x="657225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>
      <xdr:nvSpPr>
        <xdr:cNvPr id="1012" name="Text Box 16"/>
        <xdr:cNvSpPr txBox="1">
          <a:spLocks noChangeArrowheads="1"/>
        </xdr:cNvSpPr>
      </xdr:nvSpPr>
      <xdr:spPr>
        <a:xfrm>
          <a:off x="657225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>
      <xdr:nvSpPr>
        <xdr:cNvPr id="1013" name="Text Box 31"/>
        <xdr:cNvSpPr txBox="1">
          <a:spLocks noChangeArrowheads="1"/>
        </xdr:cNvSpPr>
      </xdr:nvSpPr>
      <xdr:spPr>
        <a:xfrm>
          <a:off x="657225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>
      <xdr:nvSpPr>
        <xdr:cNvPr id="1014" name="Text Box 32"/>
        <xdr:cNvSpPr txBox="1">
          <a:spLocks noChangeArrowheads="1"/>
        </xdr:cNvSpPr>
      </xdr:nvSpPr>
      <xdr:spPr>
        <a:xfrm>
          <a:off x="657225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15" name="Text Box 15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16" name="Text Box 16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17" name="Text Box 31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18" name="Text Box 32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19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20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21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22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23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24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25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26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27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28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29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30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031" name="Text Box 15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032" name="Text Box 16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033" name="Text Box 31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034" name="Text Box 32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035" name="Text Box 15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036" name="Text Box 16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037" name="Text Box 31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038" name="Text Box 32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039" name="Text Box 15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040" name="Text Box 16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041" name="Text Box 31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042" name="Text Box 32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1043" name="Text Box 15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1044" name="Text Box 16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1045" name="Text Box 31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1046" name="Text Box 32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1047" name="Text Box 15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1048" name="Text Box 16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1049" name="Text Box 31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1050" name="Text Box 32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1051" name="Text Box 15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1052" name="Text Box 16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1053" name="Text Box 31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57150" cy="295275"/>
    <xdr:sp>
      <xdr:nvSpPr>
        <xdr:cNvPr id="1054" name="Text Box 32"/>
        <xdr:cNvSpPr txBox="1">
          <a:spLocks noChangeArrowheads="1"/>
        </xdr:cNvSpPr>
      </xdr:nvSpPr>
      <xdr:spPr>
        <a:xfrm>
          <a:off x="657225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55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56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57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58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59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60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61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62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63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64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65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66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67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68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69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70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71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72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73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74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75" name="Text Box 15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76" name="Text Box 16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77" name="Text Box 31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>
      <xdr:nvSpPr>
        <xdr:cNvPr id="1078" name="Text Box 32"/>
        <xdr:cNvSpPr txBox="1">
          <a:spLocks noChangeArrowheads="1"/>
        </xdr:cNvSpPr>
      </xdr:nvSpPr>
      <xdr:spPr>
        <a:xfrm>
          <a:off x="657225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79" name="Text Box 15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80" name="Text Box 16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81" name="Text Box 31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82" name="Text Box 32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83" name="Text Box 15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84" name="Text Box 16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85" name="Text Box 31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86" name="Text Box 32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87" name="Text Box 15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88" name="Text Box 16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89" name="Text Box 31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90" name="Text Box 32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91" name="Text Box 15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92" name="Text Box 16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93" name="Text Box 31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>
      <xdr:nvSpPr>
        <xdr:cNvPr id="1094" name="Text Box 32"/>
        <xdr:cNvSpPr txBox="1">
          <a:spLocks noChangeArrowheads="1"/>
        </xdr:cNvSpPr>
      </xdr:nvSpPr>
      <xdr:spPr>
        <a:xfrm>
          <a:off x="657225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>
      <xdr:nvSpPr>
        <xdr:cNvPr id="1095" name="Text Box 15"/>
        <xdr:cNvSpPr txBox="1">
          <a:spLocks noChangeArrowheads="1"/>
        </xdr:cNvSpPr>
      </xdr:nvSpPr>
      <xdr:spPr>
        <a:xfrm>
          <a:off x="74676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>
      <xdr:nvSpPr>
        <xdr:cNvPr id="1096" name="Text Box 16"/>
        <xdr:cNvSpPr txBox="1">
          <a:spLocks noChangeArrowheads="1"/>
        </xdr:cNvSpPr>
      </xdr:nvSpPr>
      <xdr:spPr>
        <a:xfrm>
          <a:off x="74676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>
      <xdr:nvSpPr>
        <xdr:cNvPr id="1097" name="Text Box 31"/>
        <xdr:cNvSpPr txBox="1">
          <a:spLocks noChangeArrowheads="1"/>
        </xdr:cNvSpPr>
      </xdr:nvSpPr>
      <xdr:spPr>
        <a:xfrm>
          <a:off x="74676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>
      <xdr:nvSpPr>
        <xdr:cNvPr id="1098" name="Text Box 32"/>
        <xdr:cNvSpPr txBox="1">
          <a:spLocks noChangeArrowheads="1"/>
        </xdr:cNvSpPr>
      </xdr:nvSpPr>
      <xdr:spPr>
        <a:xfrm>
          <a:off x="7467600" y="64389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1099" name="Text Box 15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1100" name="Text Box 16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1101" name="Text Box 31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1102" name="Text Box 32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1103" name="Text Box 15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1104" name="Text Box 16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1105" name="Text Box 31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57150" cy="285750"/>
    <xdr:sp>
      <xdr:nvSpPr>
        <xdr:cNvPr id="1106" name="Text Box 32"/>
        <xdr:cNvSpPr txBox="1">
          <a:spLocks noChangeArrowheads="1"/>
        </xdr:cNvSpPr>
      </xdr:nvSpPr>
      <xdr:spPr>
        <a:xfrm>
          <a:off x="7467600" y="167925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>
      <xdr:nvSpPr>
        <xdr:cNvPr id="1107" name="Text Box 15"/>
        <xdr:cNvSpPr txBox="1">
          <a:spLocks noChangeArrowheads="1"/>
        </xdr:cNvSpPr>
      </xdr:nvSpPr>
      <xdr:spPr>
        <a:xfrm>
          <a:off x="74676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>
      <xdr:nvSpPr>
        <xdr:cNvPr id="1108" name="Text Box 16"/>
        <xdr:cNvSpPr txBox="1">
          <a:spLocks noChangeArrowheads="1"/>
        </xdr:cNvSpPr>
      </xdr:nvSpPr>
      <xdr:spPr>
        <a:xfrm>
          <a:off x="74676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>
      <xdr:nvSpPr>
        <xdr:cNvPr id="1109" name="Text Box 31"/>
        <xdr:cNvSpPr txBox="1">
          <a:spLocks noChangeArrowheads="1"/>
        </xdr:cNvSpPr>
      </xdr:nvSpPr>
      <xdr:spPr>
        <a:xfrm>
          <a:off x="74676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>
      <xdr:nvSpPr>
        <xdr:cNvPr id="1110" name="Text Box 32"/>
        <xdr:cNvSpPr txBox="1">
          <a:spLocks noChangeArrowheads="1"/>
        </xdr:cNvSpPr>
      </xdr:nvSpPr>
      <xdr:spPr>
        <a:xfrm>
          <a:off x="7467600" y="285083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111" name="Text Box 15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112" name="Text Box 16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113" name="Text Box 31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114" name="Text Box 32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15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16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17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18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19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20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21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22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23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24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25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26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27" name="Text Box 15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28" name="Text Box 16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29" name="Text Box 31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30" name="Text Box 32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31" name="Text Box 15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32" name="Text Box 16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33" name="Text Box 31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34" name="Text Box 32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35" name="Text Box 15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36" name="Text Box 16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37" name="Text Box 31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38" name="Text Box 32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1139" name="Text Box 15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1140" name="Text Box 16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1141" name="Text Box 31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1142" name="Text Box 32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1143" name="Text Box 15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1144" name="Text Box 16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1145" name="Text Box 31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1146" name="Text Box 32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1147" name="Text Box 15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1148" name="Text Box 16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1149" name="Text Box 31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86</xdr:row>
      <xdr:rowOff>0</xdr:rowOff>
    </xdr:from>
    <xdr:ext cx="57150" cy="295275"/>
    <xdr:sp>
      <xdr:nvSpPr>
        <xdr:cNvPr id="1150" name="Text Box 32"/>
        <xdr:cNvSpPr txBox="1">
          <a:spLocks noChangeArrowheads="1"/>
        </xdr:cNvSpPr>
      </xdr:nvSpPr>
      <xdr:spPr>
        <a:xfrm>
          <a:off x="7467600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51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52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53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54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55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56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57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58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59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60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61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62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63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64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65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66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67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68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69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70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71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72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73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74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75" name="Text Box 15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76" name="Text Box 16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77" name="Text Box 31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78" name="Text Box 32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79" name="Text Box 15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80" name="Text Box 16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81" name="Text Box 31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82" name="Text Box 32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83" name="Text Box 15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84" name="Text Box 16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85" name="Text Box 31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75</xdr:row>
      <xdr:rowOff>0</xdr:rowOff>
    </xdr:from>
    <xdr:ext cx="57150" cy="295275"/>
    <xdr:sp>
      <xdr:nvSpPr>
        <xdr:cNvPr id="1186" name="Text Box 32"/>
        <xdr:cNvSpPr txBox="1">
          <a:spLocks noChangeArrowheads="1"/>
        </xdr:cNvSpPr>
      </xdr:nvSpPr>
      <xdr:spPr>
        <a:xfrm>
          <a:off x="74676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87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88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89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90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91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92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93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94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95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96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97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98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199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00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01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02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03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04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05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06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07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08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09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10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11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12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13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14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15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16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17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18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19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20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21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22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23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24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25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26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27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28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29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30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31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32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33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34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35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36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37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38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39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40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41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42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43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44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45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46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47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48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49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50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51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52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53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54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55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56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57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58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59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60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61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62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63" name="Text Box 15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64" name="Text Box 16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65" name="Text Box 31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>
      <xdr:nvSpPr>
        <xdr:cNvPr id="1266" name="Text Box 32"/>
        <xdr:cNvSpPr txBox="1">
          <a:spLocks noChangeArrowheads="1"/>
        </xdr:cNvSpPr>
      </xdr:nvSpPr>
      <xdr:spPr>
        <a:xfrm>
          <a:off x="7467600" y="268795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267" name="Text Box 15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268" name="Text Box 16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269" name="Text Box 31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270" name="Text Box 32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271" name="Text Box 15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272" name="Text Box 16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273" name="Text Box 31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274" name="Text Box 32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275" name="Text Box 15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276" name="Text Box 16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277" name="Text Box 31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278" name="Text Box 32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279" name="Text Box 15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280" name="Text Box 16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281" name="Text Box 31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>
      <xdr:nvSpPr>
        <xdr:cNvPr id="1282" name="Text Box 32"/>
        <xdr:cNvSpPr txBox="1">
          <a:spLocks noChangeArrowheads="1"/>
        </xdr:cNvSpPr>
      </xdr:nvSpPr>
      <xdr:spPr>
        <a:xfrm>
          <a:off x="7467600" y="246507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283" name="Text Box 15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284" name="Text Box 16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285" name="Text Box 31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286" name="Text Box 32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287" name="Text Box 15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288" name="Text Box 16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289" name="Text Box 31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290" name="Text Box 32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291" name="Text Box 15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292" name="Text Box 16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293" name="Text Box 31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57150" cy="295275"/>
    <xdr:sp>
      <xdr:nvSpPr>
        <xdr:cNvPr id="1294" name="Text Box 32"/>
        <xdr:cNvSpPr txBox="1">
          <a:spLocks noChangeArrowheads="1"/>
        </xdr:cNvSpPr>
      </xdr:nvSpPr>
      <xdr:spPr>
        <a:xfrm>
          <a:off x="65722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295" name="Text Box 15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296" name="Text Box 16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297" name="Text Box 31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298" name="Text Box 32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299" name="Text Box 15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00" name="Text Box 16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01" name="Text Box 31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02" name="Text Box 32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03" name="Text Box 15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04" name="Text Box 16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05" name="Text Box 31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06" name="Text Box 32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07" name="Text Box 15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08" name="Text Box 16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09" name="Text Box 31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10" name="Text Box 32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11" name="Text Box 15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12" name="Text Box 16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13" name="Text Box 31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14" name="Text Box 32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15" name="Text Box 15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16" name="Text Box 16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17" name="Text Box 31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18" name="Text Box 32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19" name="Text Box 15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20" name="Text Box 16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21" name="Text Box 31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22" name="Text Box 32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23" name="Text Box 15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24" name="Text Box 16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25" name="Text Box 31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26" name="Text Box 32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27" name="Text Box 15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28" name="Text Box 16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29" name="Text Box 31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30" name="Text Box 32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31" name="Text Box 15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32" name="Text Box 16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33" name="Text Box 31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34" name="Text Box 32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35" name="Text Box 15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36" name="Text Box 16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37" name="Text Box 31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38" name="Text Box 32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39" name="Text Box 15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40" name="Text Box 16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41" name="Text Box 31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86</xdr:row>
      <xdr:rowOff>0</xdr:rowOff>
    </xdr:from>
    <xdr:ext cx="57150" cy="295275"/>
    <xdr:sp>
      <xdr:nvSpPr>
        <xdr:cNvPr id="1342" name="Text Box 32"/>
        <xdr:cNvSpPr txBox="1">
          <a:spLocks noChangeArrowheads="1"/>
        </xdr:cNvSpPr>
      </xdr:nvSpPr>
      <xdr:spPr>
        <a:xfrm>
          <a:off x="8848725" y="2114550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43" name="Text Box 15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44" name="Text Box 16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45" name="Text Box 31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46" name="Text Box 32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47" name="Text Box 15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48" name="Text Box 16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49" name="Text Box 31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50" name="Text Box 32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51" name="Text Box 15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52" name="Text Box 16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53" name="Text Box 31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54" name="Text Box 32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55" name="Text Box 15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56" name="Text Box 16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57" name="Text Box 31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58" name="Text Box 32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59" name="Text Box 15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60" name="Text Box 16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61" name="Text Box 31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62" name="Text Box 32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63" name="Text Box 15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64" name="Text Box 16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65" name="Text Box 31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66" name="Text Box 32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67" name="Text Box 15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68" name="Text Box 16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69" name="Text Box 31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70" name="Text Box 32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71" name="Text Box 15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72" name="Text Box 16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73" name="Text Box 31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74" name="Text Box 32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75" name="Text Box 15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76" name="Text Box 16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77" name="Text Box 31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78" name="Text Box 32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79" name="Text Box 15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80" name="Text Box 16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81" name="Text Box 31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82" name="Text Box 32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83" name="Text Box 15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84" name="Text Box 16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85" name="Text Box 31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57150" cy="295275"/>
    <xdr:sp>
      <xdr:nvSpPr>
        <xdr:cNvPr id="1386" name="Text Box 32"/>
        <xdr:cNvSpPr txBox="1">
          <a:spLocks noChangeArrowheads="1"/>
        </xdr:cNvSpPr>
      </xdr:nvSpPr>
      <xdr:spPr>
        <a:xfrm>
          <a:off x="478155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387" name="Text Box 15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388" name="Text Box 16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389" name="Text Box 31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390" name="Text Box 32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391" name="Text Box 15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392" name="Text Box 16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393" name="Text Box 31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394" name="Text Box 32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395" name="Text Box 15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396" name="Text Box 16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397" name="Text Box 31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398" name="Text Box 32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399" name="Text Box 15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00" name="Text Box 16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01" name="Text Box 31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02" name="Text Box 32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03" name="Text Box 15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04" name="Text Box 16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05" name="Text Box 31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06" name="Text Box 32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07" name="Text Box 15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08" name="Text Box 16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09" name="Text Box 31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10" name="Text Box 32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11" name="Text Box 15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12" name="Text Box 16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13" name="Text Box 31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14" name="Text Box 32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15" name="Text Box 15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16" name="Text Box 16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17" name="Text Box 31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18" name="Text Box 32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19" name="Text Box 15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20" name="Text Box 16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21" name="Text Box 31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22" name="Text Box 32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23" name="Text Box 15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24" name="Text Box 16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25" name="Text Box 31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26" name="Text Box 32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27" name="Text Box 15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28" name="Text Box 16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29" name="Text Box 31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57150" cy="295275"/>
    <xdr:sp>
      <xdr:nvSpPr>
        <xdr:cNvPr id="1430" name="Text Box 32"/>
        <xdr:cNvSpPr txBox="1">
          <a:spLocks noChangeArrowheads="1"/>
        </xdr:cNvSpPr>
      </xdr:nvSpPr>
      <xdr:spPr>
        <a:xfrm>
          <a:off x="5676900" y="183737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657225</xdr:colOff>
      <xdr:row>94</xdr:row>
      <xdr:rowOff>0</xdr:rowOff>
    </xdr:from>
    <xdr:to>
      <xdr:col>17</xdr:col>
      <xdr:colOff>123825</xdr:colOff>
      <xdr:row>94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63100" y="236220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657225</xdr:colOff>
      <xdr:row>94</xdr:row>
      <xdr:rowOff>0</xdr:rowOff>
    </xdr:from>
    <xdr:to>
      <xdr:col>15</xdr:col>
      <xdr:colOff>123825</xdr:colOff>
      <xdr:row>94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124825" y="236220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657225</xdr:colOff>
      <xdr:row>94</xdr:row>
      <xdr:rowOff>0</xdr:rowOff>
    </xdr:from>
    <xdr:to>
      <xdr:col>15</xdr:col>
      <xdr:colOff>123825</xdr:colOff>
      <xdr:row>94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124825" y="236220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657225</xdr:colOff>
      <xdr:row>94</xdr:row>
      <xdr:rowOff>0</xdr:rowOff>
    </xdr:from>
    <xdr:to>
      <xdr:col>15</xdr:col>
      <xdr:colOff>123825</xdr:colOff>
      <xdr:row>94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124825" y="236220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8</xdr:row>
      <xdr:rowOff>0</xdr:rowOff>
    </xdr:from>
    <xdr:ext cx="57150" cy="57150"/>
    <xdr:sp>
      <xdr:nvSpPr>
        <xdr:cNvPr id="1" name="Text Box 15"/>
        <xdr:cNvSpPr txBox="1">
          <a:spLocks noChangeArrowheads="1"/>
        </xdr:cNvSpPr>
      </xdr:nvSpPr>
      <xdr:spPr>
        <a:xfrm>
          <a:off x="4457700" y="203835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57150" cy="57150"/>
    <xdr:sp>
      <xdr:nvSpPr>
        <xdr:cNvPr id="2" name="Text Box 16"/>
        <xdr:cNvSpPr txBox="1">
          <a:spLocks noChangeArrowheads="1"/>
        </xdr:cNvSpPr>
      </xdr:nvSpPr>
      <xdr:spPr>
        <a:xfrm>
          <a:off x="4457700" y="203835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57150" cy="57150"/>
    <xdr:sp>
      <xdr:nvSpPr>
        <xdr:cNvPr id="3" name="Text Box 31"/>
        <xdr:cNvSpPr txBox="1">
          <a:spLocks noChangeArrowheads="1"/>
        </xdr:cNvSpPr>
      </xdr:nvSpPr>
      <xdr:spPr>
        <a:xfrm>
          <a:off x="4457700" y="203835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57150" cy="57150"/>
    <xdr:sp>
      <xdr:nvSpPr>
        <xdr:cNvPr id="4" name="Text Box 32"/>
        <xdr:cNvSpPr txBox="1">
          <a:spLocks noChangeArrowheads="1"/>
        </xdr:cNvSpPr>
      </xdr:nvSpPr>
      <xdr:spPr>
        <a:xfrm>
          <a:off x="4457700" y="203835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57150" cy="57150"/>
    <xdr:sp>
      <xdr:nvSpPr>
        <xdr:cNvPr id="5" name="Text Box 13"/>
        <xdr:cNvSpPr txBox="1">
          <a:spLocks noChangeArrowheads="1"/>
        </xdr:cNvSpPr>
      </xdr:nvSpPr>
      <xdr:spPr>
        <a:xfrm>
          <a:off x="4457700" y="203835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57150" cy="57150"/>
    <xdr:sp>
      <xdr:nvSpPr>
        <xdr:cNvPr id="6" name="Text Box 14"/>
        <xdr:cNvSpPr txBox="1">
          <a:spLocks noChangeArrowheads="1"/>
        </xdr:cNvSpPr>
      </xdr:nvSpPr>
      <xdr:spPr>
        <a:xfrm>
          <a:off x="4457700" y="203835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57150" cy="57150"/>
    <xdr:sp>
      <xdr:nvSpPr>
        <xdr:cNvPr id="7" name="Text Box 29"/>
        <xdr:cNvSpPr txBox="1">
          <a:spLocks noChangeArrowheads="1"/>
        </xdr:cNvSpPr>
      </xdr:nvSpPr>
      <xdr:spPr>
        <a:xfrm>
          <a:off x="4457700" y="203835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57150" cy="57150"/>
    <xdr:sp>
      <xdr:nvSpPr>
        <xdr:cNvPr id="8" name="Text Box 30"/>
        <xdr:cNvSpPr txBox="1">
          <a:spLocks noChangeArrowheads="1"/>
        </xdr:cNvSpPr>
      </xdr:nvSpPr>
      <xdr:spPr>
        <a:xfrm>
          <a:off x="4457700" y="203835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16</xdr:col>
      <xdr:colOff>666750</xdr:colOff>
      <xdr:row>8</xdr:row>
      <xdr:rowOff>0</xdr:rowOff>
    </xdr:from>
    <xdr:to>
      <xdr:col>17</xdr:col>
      <xdr:colOff>152400</xdr:colOff>
      <xdr:row>8</xdr:row>
      <xdr:rowOff>0</xdr:rowOff>
    </xdr:to>
    <xdr:sp>
      <xdr:nvSpPr>
        <xdr:cNvPr id="9" name="TextBox 4"/>
        <xdr:cNvSpPr txBox="1">
          <a:spLocks noChangeArrowheads="1"/>
        </xdr:cNvSpPr>
      </xdr:nvSpPr>
      <xdr:spPr>
        <a:xfrm>
          <a:off x="9515475" y="20383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10</xdr:col>
      <xdr:colOff>0</xdr:colOff>
      <xdr:row>19</xdr:row>
      <xdr:rowOff>0</xdr:rowOff>
    </xdr:from>
    <xdr:ext cx="57150" cy="57150"/>
    <xdr:sp>
      <xdr:nvSpPr>
        <xdr:cNvPr id="10" name="Text Box 15"/>
        <xdr:cNvSpPr txBox="1">
          <a:spLocks noChangeArrowheads="1"/>
        </xdr:cNvSpPr>
      </xdr:nvSpPr>
      <xdr:spPr>
        <a:xfrm>
          <a:off x="4457700" y="479107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57150"/>
    <xdr:sp>
      <xdr:nvSpPr>
        <xdr:cNvPr id="11" name="Text Box 16"/>
        <xdr:cNvSpPr txBox="1">
          <a:spLocks noChangeArrowheads="1"/>
        </xdr:cNvSpPr>
      </xdr:nvSpPr>
      <xdr:spPr>
        <a:xfrm>
          <a:off x="4457700" y="479107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57150"/>
    <xdr:sp>
      <xdr:nvSpPr>
        <xdr:cNvPr id="12" name="Text Box 31"/>
        <xdr:cNvSpPr txBox="1">
          <a:spLocks noChangeArrowheads="1"/>
        </xdr:cNvSpPr>
      </xdr:nvSpPr>
      <xdr:spPr>
        <a:xfrm>
          <a:off x="4457700" y="479107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57150"/>
    <xdr:sp>
      <xdr:nvSpPr>
        <xdr:cNvPr id="13" name="Text Box 32"/>
        <xdr:cNvSpPr txBox="1">
          <a:spLocks noChangeArrowheads="1"/>
        </xdr:cNvSpPr>
      </xdr:nvSpPr>
      <xdr:spPr>
        <a:xfrm>
          <a:off x="4457700" y="479107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57150"/>
    <xdr:sp>
      <xdr:nvSpPr>
        <xdr:cNvPr id="14" name="Text Box 13"/>
        <xdr:cNvSpPr txBox="1">
          <a:spLocks noChangeArrowheads="1"/>
        </xdr:cNvSpPr>
      </xdr:nvSpPr>
      <xdr:spPr>
        <a:xfrm>
          <a:off x="4457700" y="479107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57150"/>
    <xdr:sp>
      <xdr:nvSpPr>
        <xdr:cNvPr id="15" name="Text Box 14"/>
        <xdr:cNvSpPr txBox="1">
          <a:spLocks noChangeArrowheads="1"/>
        </xdr:cNvSpPr>
      </xdr:nvSpPr>
      <xdr:spPr>
        <a:xfrm>
          <a:off x="4457700" y="479107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57150"/>
    <xdr:sp>
      <xdr:nvSpPr>
        <xdr:cNvPr id="16" name="Text Box 29"/>
        <xdr:cNvSpPr txBox="1">
          <a:spLocks noChangeArrowheads="1"/>
        </xdr:cNvSpPr>
      </xdr:nvSpPr>
      <xdr:spPr>
        <a:xfrm>
          <a:off x="4457700" y="479107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57150"/>
    <xdr:sp>
      <xdr:nvSpPr>
        <xdr:cNvPr id="17" name="Text Box 30"/>
        <xdr:cNvSpPr txBox="1">
          <a:spLocks noChangeArrowheads="1"/>
        </xdr:cNvSpPr>
      </xdr:nvSpPr>
      <xdr:spPr>
        <a:xfrm>
          <a:off x="4457700" y="479107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57150"/>
    <xdr:sp>
      <xdr:nvSpPr>
        <xdr:cNvPr id="18" name="Text Box 15"/>
        <xdr:cNvSpPr txBox="1">
          <a:spLocks noChangeArrowheads="1"/>
        </xdr:cNvSpPr>
      </xdr:nvSpPr>
      <xdr:spPr>
        <a:xfrm>
          <a:off x="4457700" y="50673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57150"/>
    <xdr:sp>
      <xdr:nvSpPr>
        <xdr:cNvPr id="19" name="Text Box 16"/>
        <xdr:cNvSpPr txBox="1">
          <a:spLocks noChangeArrowheads="1"/>
        </xdr:cNvSpPr>
      </xdr:nvSpPr>
      <xdr:spPr>
        <a:xfrm>
          <a:off x="4457700" y="50673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57150"/>
    <xdr:sp>
      <xdr:nvSpPr>
        <xdr:cNvPr id="20" name="Text Box 31"/>
        <xdr:cNvSpPr txBox="1">
          <a:spLocks noChangeArrowheads="1"/>
        </xdr:cNvSpPr>
      </xdr:nvSpPr>
      <xdr:spPr>
        <a:xfrm>
          <a:off x="4457700" y="50673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57150"/>
    <xdr:sp>
      <xdr:nvSpPr>
        <xdr:cNvPr id="21" name="Text Box 32"/>
        <xdr:cNvSpPr txBox="1">
          <a:spLocks noChangeArrowheads="1"/>
        </xdr:cNvSpPr>
      </xdr:nvSpPr>
      <xdr:spPr>
        <a:xfrm>
          <a:off x="4457700" y="50673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57150"/>
    <xdr:sp>
      <xdr:nvSpPr>
        <xdr:cNvPr id="22" name="Text Box 13"/>
        <xdr:cNvSpPr txBox="1">
          <a:spLocks noChangeArrowheads="1"/>
        </xdr:cNvSpPr>
      </xdr:nvSpPr>
      <xdr:spPr>
        <a:xfrm>
          <a:off x="4457700" y="50673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57150"/>
    <xdr:sp>
      <xdr:nvSpPr>
        <xdr:cNvPr id="23" name="Text Box 14"/>
        <xdr:cNvSpPr txBox="1">
          <a:spLocks noChangeArrowheads="1"/>
        </xdr:cNvSpPr>
      </xdr:nvSpPr>
      <xdr:spPr>
        <a:xfrm>
          <a:off x="4457700" y="50673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57150"/>
    <xdr:sp>
      <xdr:nvSpPr>
        <xdr:cNvPr id="24" name="Text Box 29"/>
        <xdr:cNvSpPr txBox="1">
          <a:spLocks noChangeArrowheads="1"/>
        </xdr:cNvSpPr>
      </xdr:nvSpPr>
      <xdr:spPr>
        <a:xfrm>
          <a:off x="4457700" y="50673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57150"/>
    <xdr:sp>
      <xdr:nvSpPr>
        <xdr:cNvPr id="25" name="Text Box 30"/>
        <xdr:cNvSpPr txBox="1">
          <a:spLocks noChangeArrowheads="1"/>
        </xdr:cNvSpPr>
      </xdr:nvSpPr>
      <xdr:spPr>
        <a:xfrm>
          <a:off x="4457700" y="50673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14</xdr:col>
      <xdr:colOff>676275</xdr:colOff>
      <xdr:row>8</xdr:row>
      <xdr:rowOff>0</xdr:rowOff>
    </xdr:from>
    <xdr:to>
      <xdr:col>15</xdr:col>
      <xdr:colOff>152400</xdr:colOff>
      <xdr:row>8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8020050" y="20383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666750</xdr:colOff>
      <xdr:row>8</xdr:row>
      <xdr:rowOff>0</xdr:rowOff>
    </xdr:from>
    <xdr:to>
      <xdr:col>15</xdr:col>
      <xdr:colOff>152400</xdr:colOff>
      <xdr:row>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8010525" y="20383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666750</xdr:colOff>
      <xdr:row>8</xdr:row>
      <xdr:rowOff>0</xdr:rowOff>
    </xdr:from>
    <xdr:to>
      <xdr:col>15</xdr:col>
      <xdr:colOff>152400</xdr:colOff>
      <xdr:row>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8010525" y="20383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647700</xdr:colOff>
      <xdr:row>17</xdr:row>
      <xdr:rowOff>0</xdr:rowOff>
    </xdr:from>
    <xdr:to>
      <xdr:col>17</xdr:col>
      <xdr:colOff>123825</xdr:colOff>
      <xdr:row>17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91675" y="45339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647700</xdr:colOff>
      <xdr:row>17</xdr:row>
      <xdr:rowOff>0</xdr:rowOff>
    </xdr:from>
    <xdr:to>
      <xdr:col>15</xdr:col>
      <xdr:colOff>133350</xdr:colOff>
      <xdr:row>17</xdr:row>
      <xdr:rowOff>180975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8115300" y="4533900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647700</xdr:colOff>
      <xdr:row>17</xdr:row>
      <xdr:rowOff>0</xdr:rowOff>
    </xdr:from>
    <xdr:to>
      <xdr:col>15</xdr:col>
      <xdr:colOff>123825</xdr:colOff>
      <xdr:row>17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115300" y="45339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647700</xdr:colOff>
      <xdr:row>17</xdr:row>
      <xdr:rowOff>0</xdr:rowOff>
    </xdr:from>
    <xdr:to>
      <xdr:col>15</xdr:col>
      <xdr:colOff>123825</xdr:colOff>
      <xdr:row>17</xdr:row>
      <xdr:rowOff>180975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115300" y="45339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81</xdr:row>
      <xdr:rowOff>0</xdr:rowOff>
    </xdr:from>
    <xdr:ext cx="57150" cy="114300"/>
    <xdr:sp>
      <xdr:nvSpPr>
        <xdr:cNvPr id="1" name="Text Box 15"/>
        <xdr:cNvSpPr txBox="1">
          <a:spLocks noChangeArrowheads="1"/>
        </xdr:cNvSpPr>
      </xdr:nvSpPr>
      <xdr:spPr>
        <a:xfrm>
          <a:off x="3886200" y="2147887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81</xdr:row>
      <xdr:rowOff>0</xdr:rowOff>
    </xdr:from>
    <xdr:ext cx="57150" cy="114300"/>
    <xdr:sp>
      <xdr:nvSpPr>
        <xdr:cNvPr id="2" name="Text Box 16"/>
        <xdr:cNvSpPr txBox="1">
          <a:spLocks noChangeArrowheads="1"/>
        </xdr:cNvSpPr>
      </xdr:nvSpPr>
      <xdr:spPr>
        <a:xfrm>
          <a:off x="3886200" y="2147887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81</xdr:row>
      <xdr:rowOff>0</xdr:rowOff>
    </xdr:from>
    <xdr:ext cx="57150" cy="114300"/>
    <xdr:sp>
      <xdr:nvSpPr>
        <xdr:cNvPr id="3" name="Text Box 31"/>
        <xdr:cNvSpPr txBox="1">
          <a:spLocks noChangeArrowheads="1"/>
        </xdr:cNvSpPr>
      </xdr:nvSpPr>
      <xdr:spPr>
        <a:xfrm>
          <a:off x="3886200" y="2147887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81</xdr:row>
      <xdr:rowOff>0</xdr:rowOff>
    </xdr:from>
    <xdr:ext cx="57150" cy="114300"/>
    <xdr:sp>
      <xdr:nvSpPr>
        <xdr:cNvPr id="4" name="Text Box 32"/>
        <xdr:cNvSpPr txBox="1">
          <a:spLocks noChangeArrowheads="1"/>
        </xdr:cNvSpPr>
      </xdr:nvSpPr>
      <xdr:spPr>
        <a:xfrm>
          <a:off x="3886200" y="2147887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80</xdr:row>
      <xdr:rowOff>0</xdr:rowOff>
    </xdr:from>
    <xdr:ext cx="57150" cy="85725"/>
    <xdr:sp>
      <xdr:nvSpPr>
        <xdr:cNvPr id="5" name="Text Box 13"/>
        <xdr:cNvSpPr txBox="1">
          <a:spLocks noChangeArrowheads="1"/>
        </xdr:cNvSpPr>
      </xdr:nvSpPr>
      <xdr:spPr>
        <a:xfrm>
          <a:off x="3886200" y="21202650"/>
          <a:ext cx="571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80</xdr:row>
      <xdr:rowOff>0</xdr:rowOff>
    </xdr:from>
    <xdr:ext cx="57150" cy="85725"/>
    <xdr:sp>
      <xdr:nvSpPr>
        <xdr:cNvPr id="6" name="Text Box 14"/>
        <xdr:cNvSpPr txBox="1">
          <a:spLocks noChangeArrowheads="1"/>
        </xdr:cNvSpPr>
      </xdr:nvSpPr>
      <xdr:spPr>
        <a:xfrm>
          <a:off x="3886200" y="21202650"/>
          <a:ext cx="571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80</xdr:row>
      <xdr:rowOff>0</xdr:rowOff>
    </xdr:from>
    <xdr:ext cx="57150" cy="85725"/>
    <xdr:sp>
      <xdr:nvSpPr>
        <xdr:cNvPr id="7" name="Text Box 29"/>
        <xdr:cNvSpPr txBox="1">
          <a:spLocks noChangeArrowheads="1"/>
        </xdr:cNvSpPr>
      </xdr:nvSpPr>
      <xdr:spPr>
        <a:xfrm>
          <a:off x="3886200" y="21202650"/>
          <a:ext cx="571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80</xdr:row>
      <xdr:rowOff>0</xdr:rowOff>
    </xdr:from>
    <xdr:ext cx="57150" cy="85725"/>
    <xdr:sp>
      <xdr:nvSpPr>
        <xdr:cNvPr id="8" name="Text Box 30"/>
        <xdr:cNvSpPr txBox="1">
          <a:spLocks noChangeArrowheads="1"/>
        </xdr:cNvSpPr>
      </xdr:nvSpPr>
      <xdr:spPr>
        <a:xfrm>
          <a:off x="3886200" y="21202650"/>
          <a:ext cx="571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57150" cy="133350"/>
    <xdr:sp>
      <xdr:nvSpPr>
        <xdr:cNvPr id="9" name="Text Box 15"/>
        <xdr:cNvSpPr txBox="1">
          <a:spLocks noChangeArrowheads="1"/>
        </xdr:cNvSpPr>
      </xdr:nvSpPr>
      <xdr:spPr>
        <a:xfrm>
          <a:off x="3886200" y="330993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57150" cy="133350"/>
    <xdr:sp>
      <xdr:nvSpPr>
        <xdr:cNvPr id="10" name="Text Box 16"/>
        <xdr:cNvSpPr txBox="1">
          <a:spLocks noChangeArrowheads="1"/>
        </xdr:cNvSpPr>
      </xdr:nvSpPr>
      <xdr:spPr>
        <a:xfrm>
          <a:off x="3886200" y="330993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57150" cy="133350"/>
    <xdr:sp>
      <xdr:nvSpPr>
        <xdr:cNvPr id="11" name="Text Box 31"/>
        <xdr:cNvSpPr txBox="1">
          <a:spLocks noChangeArrowheads="1"/>
        </xdr:cNvSpPr>
      </xdr:nvSpPr>
      <xdr:spPr>
        <a:xfrm>
          <a:off x="3886200" y="330993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129</xdr:row>
      <xdr:rowOff>0</xdr:rowOff>
    </xdr:from>
    <xdr:ext cx="57150" cy="133350"/>
    <xdr:sp>
      <xdr:nvSpPr>
        <xdr:cNvPr id="12" name="Text Box 32"/>
        <xdr:cNvSpPr txBox="1">
          <a:spLocks noChangeArrowheads="1"/>
        </xdr:cNvSpPr>
      </xdr:nvSpPr>
      <xdr:spPr>
        <a:xfrm>
          <a:off x="3886200" y="330993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127</xdr:row>
      <xdr:rowOff>0</xdr:rowOff>
    </xdr:from>
    <xdr:ext cx="57150" cy="114300"/>
    <xdr:sp>
      <xdr:nvSpPr>
        <xdr:cNvPr id="13" name="Text Box 13"/>
        <xdr:cNvSpPr txBox="1">
          <a:spLocks noChangeArrowheads="1"/>
        </xdr:cNvSpPr>
      </xdr:nvSpPr>
      <xdr:spPr>
        <a:xfrm>
          <a:off x="3886200" y="3258502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127</xdr:row>
      <xdr:rowOff>0</xdr:rowOff>
    </xdr:from>
    <xdr:ext cx="57150" cy="114300"/>
    <xdr:sp>
      <xdr:nvSpPr>
        <xdr:cNvPr id="14" name="Text Box 14"/>
        <xdr:cNvSpPr txBox="1">
          <a:spLocks noChangeArrowheads="1"/>
        </xdr:cNvSpPr>
      </xdr:nvSpPr>
      <xdr:spPr>
        <a:xfrm>
          <a:off x="3886200" y="3258502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127</xdr:row>
      <xdr:rowOff>0</xdr:rowOff>
    </xdr:from>
    <xdr:ext cx="57150" cy="114300"/>
    <xdr:sp>
      <xdr:nvSpPr>
        <xdr:cNvPr id="15" name="Text Box 29"/>
        <xdr:cNvSpPr txBox="1">
          <a:spLocks noChangeArrowheads="1"/>
        </xdr:cNvSpPr>
      </xdr:nvSpPr>
      <xdr:spPr>
        <a:xfrm>
          <a:off x="3886200" y="3258502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65</xdr:row>
      <xdr:rowOff>38100</xdr:rowOff>
    </xdr:from>
    <xdr:to>
      <xdr:col>17</xdr:col>
      <xdr:colOff>133350</xdr:colOff>
      <xdr:row>66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486900" y="1628775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542925</xdr:colOff>
      <xdr:row>65</xdr:row>
      <xdr:rowOff>38100</xdr:rowOff>
    </xdr:from>
    <xdr:to>
      <xdr:col>15</xdr:col>
      <xdr:colOff>114300</xdr:colOff>
      <xdr:row>66</xdr:row>
      <xdr:rowOff>85725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8010525" y="162877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542925</xdr:colOff>
      <xdr:row>65</xdr:row>
      <xdr:rowOff>38100</xdr:rowOff>
    </xdr:from>
    <xdr:to>
      <xdr:col>15</xdr:col>
      <xdr:colOff>133350</xdr:colOff>
      <xdr:row>66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10525" y="1628775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542925</xdr:colOff>
      <xdr:row>65</xdr:row>
      <xdr:rowOff>38100</xdr:rowOff>
    </xdr:from>
    <xdr:to>
      <xdr:col>15</xdr:col>
      <xdr:colOff>133350</xdr:colOff>
      <xdr:row>66</xdr:row>
      <xdr:rowOff>85725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010525" y="1628775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590550</xdr:colOff>
      <xdr:row>445</xdr:row>
      <xdr:rowOff>9525</xdr:rowOff>
    </xdr:from>
    <xdr:to>
      <xdr:col>17</xdr:col>
      <xdr:colOff>123825</xdr:colOff>
      <xdr:row>446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239375" y="109680375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16</xdr:col>
      <xdr:colOff>590550</xdr:colOff>
      <xdr:row>464</xdr:row>
      <xdr:rowOff>257175</xdr:rowOff>
    </xdr:from>
    <xdr:to>
      <xdr:col>17</xdr:col>
      <xdr:colOff>123825</xdr:colOff>
      <xdr:row>465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239375" y="114833400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16</xdr:col>
      <xdr:colOff>590550</xdr:colOff>
      <xdr:row>487</xdr:row>
      <xdr:rowOff>47625</xdr:rowOff>
    </xdr:from>
    <xdr:to>
      <xdr:col>17</xdr:col>
      <xdr:colOff>133350</xdr:colOff>
      <xdr:row>488</xdr:row>
      <xdr:rowOff>228600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239375" y="12038647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16</xdr:col>
      <xdr:colOff>552450</xdr:colOff>
      <xdr:row>517</xdr:row>
      <xdr:rowOff>28575</xdr:rowOff>
    </xdr:from>
    <xdr:to>
      <xdr:col>17</xdr:col>
      <xdr:colOff>95250</xdr:colOff>
      <xdr:row>518</xdr:row>
      <xdr:rowOff>209550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201275" y="12796837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14</xdr:col>
      <xdr:colOff>581025</xdr:colOff>
      <xdr:row>445</xdr:row>
      <xdr:rowOff>9525</xdr:rowOff>
    </xdr:from>
    <xdr:to>
      <xdr:col>15</xdr:col>
      <xdr:colOff>123825</xdr:colOff>
      <xdr:row>446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782050" y="10968037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14</xdr:col>
      <xdr:colOff>581025</xdr:colOff>
      <xdr:row>464</xdr:row>
      <xdr:rowOff>257175</xdr:rowOff>
    </xdr:from>
    <xdr:to>
      <xdr:col>15</xdr:col>
      <xdr:colOff>123825</xdr:colOff>
      <xdr:row>465</xdr:row>
      <xdr:rowOff>228600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8782050" y="114833400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14</xdr:col>
      <xdr:colOff>590550</xdr:colOff>
      <xdr:row>487</xdr:row>
      <xdr:rowOff>47625</xdr:rowOff>
    </xdr:from>
    <xdr:to>
      <xdr:col>15</xdr:col>
      <xdr:colOff>142875</xdr:colOff>
      <xdr:row>488</xdr:row>
      <xdr:rowOff>228600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8791575" y="120386475"/>
          <a:ext cx="447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14</xdr:col>
      <xdr:colOff>552450</xdr:colOff>
      <xdr:row>517</xdr:row>
      <xdr:rowOff>28575</xdr:rowOff>
    </xdr:from>
    <xdr:to>
      <xdr:col>15</xdr:col>
      <xdr:colOff>85725</xdr:colOff>
      <xdr:row>518</xdr:row>
      <xdr:rowOff>209550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8753475" y="127968375"/>
          <a:ext cx="428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14</xdr:col>
      <xdr:colOff>590550</xdr:colOff>
      <xdr:row>445</xdr:row>
      <xdr:rowOff>9525</xdr:rowOff>
    </xdr:from>
    <xdr:to>
      <xdr:col>15</xdr:col>
      <xdr:colOff>123825</xdr:colOff>
      <xdr:row>446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8791575" y="109680375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14</xdr:col>
      <xdr:colOff>590550</xdr:colOff>
      <xdr:row>464</xdr:row>
      <xdr:rowOff>257175</xdr:rowOff>
    </xdr:from>
    <xdr:to>
      <xdr:col>15</xdr:col>
      <xdr:colOff>123825</xdr:colOff>
      <xdr:row>465</xdr:row>
      <xdr:rowOff>228600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8791575" y="114833400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14</xdr:col>
      <xdr:colOff>590550</xdr:colOff>
      <xdr:row>487</xdr:row>
      <xdr:rowOff>47625</xdr:rowOff>
    </xdr:from>
    <xdr:to>
      <xdr:col>15</xdr:col>
      <xdr:colOff>133350</xdr:colOff>
      <xdr:row>488</xdr:row>
      <xdr:rowOff>228600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8791575" y="12038647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14</xdr:col>
      <xdr:colOff>552450</xdr:colOff>
      <xdr:row>517</xdr:row>
      <xdr:rowOff>28575</xdr:rowOff>
    </xdr:from>
    <xdr:to>
      <xdr:col>15</xdr:col>
      <xdr:colOff>95250</xdr:colOff>
      <xdr:row>518</xdr:row>
      <xdr:rowOff>209550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8753475" y="12796837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14</xdr:col>
      <xdr:colOff>590550</xdr:colOff>
      <xdr:row>445</xdr:row>
      <xdr:rowOff>9525</xdr:rowOff>
    </xdr:from>
    <xdr:to>
      <xdr:col>15</xdr:col>
      <xdr:colOff>123825</xdr:colOff>
      <xdr:row>446</xdr:row>
      <xdr:rowOff>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8791575" y="109680375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14</xdr:col>
      <xdr:colOff>590550</xdr:colOff>
      <xdr:row>464</xdr:row>
      <xdr:rowOff>257175</xdr:rowOff>
    </xdr:from>
    <xdr:to>
      <xdr:col>15</xdr:col>
      <xdr:colOff>123825</xdr:colOff>
      <xdr:row>465</xdr:row>
      <xdr:rowOff>228600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8791575" y="114833400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14</xdr:col>
      <xdr:colOff>590550</xdr:colOff>
      <xdr:row>487</xdr:row>
      <xdr:rowOff>47625</xdr:rowOff>
    </xdr:from>
    <xdr:to>
      <xdr:col>15</xdr:col>
      <xdr:colOff>133350</xdr:colOff>
      <xdr:row>488</xdr:row>
      <xdr:rowOff>228600</xdr:rowOff>
    </xdr:to>
    <xdr:sp>
      <xdr:nvSpPr>
        <xdr:cNvPr id="15" name="TextBox 21"/>
        <xdr:cNvSpPr txBox="1">
          <a:spLocks noChangeArrowheads="1"/>
        </xdr:cNvSpPr>
      </xdr:nvSpPr>
      <xdr:spPr>
        <a:xfrm>
          <a:off x="8791575" y="12038647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14</xdr:col>
      <xdr:colOff>552450</xdr:colOff>
      <xdr:row>517</xdr:row>
      <xdr:rowOff>28575</xdr:rowOff>
    </xdr:from>
    <xdr:to>
      <xdr:col>15</xdr:col>
      <xdr:colOff>95250</xdr:colOff>
      <xdr:row>518</xdr:row>
      <xdr:rowOff>209550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8753475" y="12796837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Rar$DI22.29057\&#3626;&#3656;&#3591;&#3648;&#3626;&#3619;&#3636;&#3617;&#3631;.&#3626;&#360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Rar$DI22.46882\&#3609;&#3633;&#3609;&#3607;&#3609;&#3634;&#3585;&#3634;&#3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0300"/>
      <sheetName val="610400"/>
    </sheetNames>
    <sheetDataSet>
      <sheetData sheetId="1">
        <row r="24">
          <cell r="F24">
            <v>615000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มินิมาราธอน"/>
      <sheetName val="กีฬาศูนย์เด็ก"/>
      <sheetName val="แข่งขันกีฬาและออกกำลังกาย"/>
      <sheetName val="กีฬาชุมชนสัมพันธ์"/>
      <sheetName val="อปท."/>
      <sheetName val="อุปกรณ์กีฬา"/>
      <sheetName val="ฝึกทักษะพื้นฐาน"/>
      <sheetName val="ก่อสร้างสนามฟุตบอล420900"/>
    </sheetNames>
    <sheetDataSet>
      <sheetData sheetId="7">
        <row r="15">
          <cell r="F15">
            <v>4944000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="80" zoomScaleSheetLayoutView="80" zoomScalePageLayoutView="0" workbookViewId="0" topLeftCell="A1">
      <pane ySplit="7" topLeftCell="A11" activePane="bottomLeft" state="frozen"/>
      <selection pane="topLeft" activeCell="A1" sqref="A1"/>
      <selection pane="bottomLeft" activeCell="A14" sqref="A14:H14"/>
    </sheetView>
  </sheetViews>
  <sheetFormatPr defaultColWidth="9.00390625" defaultRowHeight="14.25"/>
  <cols>
    <col min="1" max="1" width="3.375" style="201" customWidth="1"/>
    <col min="2" max="2" width="37.75390625" style="202" customWidth="1"/>
    <col min="3" max="6" width="15.25390625" style="211" customWidth="1"/>
    <col min="7" max="7" width="9.75390625" style="1011" customWidth="1"/>
    <col min="8" max="8" width="15.25390625" style="211" customWidth="1"/>
    <col min="9" max="16384" width="9.00390625" style="202" customWidth="1"/>
  </cols>
  <sheetData>
    <row r="1" spans="2:8" ht="19.5">
      <c r="B1" s="1604" t="s">
        <v>284</v>
      </c>
      <c r="C1" s="1604"/>
      <c r="D1" s="1604"/>
      <c r="E1" s="1604"/>
      <c r="F1" s="1604"/>
      <c r="G1" s="1604"/>
      <c r="H1" s="1604"/>
    </row>
    <row r="2" spans="2:8" ht="19.5">
      <c r="B2" s="1604" t="s">
        <v>614</v>
      </c>
      <c r="C2" s="1604"/>
      <c r="D2" s="1604"/>
      <c r="E2" s="1604"/>
      <c r="F2" s="1604"/>
      <c r="G2" s="1604"/>
      <c r="H2" s="1604"/>
    </row>
    <row r="3" spans="2:8" ht="19.5">
      <c r="B3" s="1604" t="s">
        <v>172</v>
      </c>
      <c r="C3" s="1604"/>
      <c r="D3" s="1604"/>
      <c r="E3" s="1604"/>
      <c r="F3" s="1604"/>
      <c r="G3" s="1604"/>
      <c r="H3" s="1604"/>
    </row>
    <row r="4" spans="2:8" ht="19.5">
      <c r="B4" s="1604" t="s">
        <v>285</v>
      </c>
      <c r="C4" s="1604"/>
      <c r="D4" s="1604"/>
      <c r="E4" s="1604"/>
      <c r="F4" s="1604"/>
      <c r="G4" s="1604"/>
      <c r="H4" s="1604"/>
    </row>
    <row r="5" spans="1:8" ht="19.5" customHeight="1">
      <c r="A5" s="1597"/>
      <c r="B5" s="1597"/>
      <c r="C5" s="1597"/>
      <c r="D5" s="1597"/>
      <c r="E5" s="1597"/>
      <c r="F5" s="1597"/>
      <c r="G5" s="1597"/>
      <c r="H5" s="1597"/>
    </row>
    <row r="6" spans="1:8" ht="19.5">
      <c r="A6" s="1598" t="s">
        <v>286</v>
      </c>
      <c r="B6" s="1599"/>
      <c r="C6" s="1605" t="s">
        <v>612</v>
      </c>
      <c r="D6" s="1605"/>
      <c r="E6" s="1605"/>
      <c r="F6" s="1603"/>
      <c r="G6" s="1602" t="s">
        <v>127</v>
      </c>
      <c r="H6" s="1603"/>
    </row>
    <row r="7" spans="1:8" ht="19.5">
      <c r="A7" s="1600"/>
      <c r="B7" s="1601"/>
      <c r="C7" s="203" t="s">
        <v>175</v>
      </c>
      <c r="D7" s="203" t="s">
        <v>129</v>
      </c>
      <c r="E7" s="203" t="s">
        <v>365</v>
      </c>
      <c r="F7" s="852" t="s">
        <v>431</v>
      </c>
      <c r="G7" s="203" t="s">
        <v>287</v>
      </c>
      <c r="H7" s="203" t="s">
        <v>613</v>
      </c>
    </row>
    <row r="8" spans="1:8" ht="19.5">
      <c r="A8" s="1606" t="s">
        <v>56</v>
      </c>
      <c r="B8" s="1607"/>
      <c r="C8" s="212"/>
      <c r="D8" s="212"/>
      <c r="E8" s="212"/>
      <c r="F8" s="853"/>
      <c r="G8" s="212"/>
      <c r="H8" s="212"/>
    </row>
    <row r="9" spans="1:8" ht="19.5">
      <c r="A9" s="1610" t="s">
        <v>326</v>
      </c>
      <c r="B9" s="1611"/>
      <c r="C9" s="206"/>
      <c r="D9" s="206"/>
      <c r="E9" s="206"/>
      <c r="F9" s="665"/>
      <c r="G9" s="258"/>
      <c r="H9" s="206"/>
    </row>
    <row r="10" spans="1:8" ht="19.5">
      <c r="A10" s="204">
        <v>1</v>
      </c>
      <c r="B10" s="205" t="s">
        <v>288</v>
      </c>
      <c r="C10" s="206">
        <v>7106831</v>
      </c>
      <c r="D10" s="665">
        <v>7311106</v>
      </c>
      <c r="E10" s="665">
        <v>7644269.32</v>
      </c>
      <c r="F10" s="665">
        <v>8024527.3</v>
      </c>
      <c r="G10" s="258">
        <f>IF(OR(F10&lt;=0,H10&lt;=0),"-",(((H10-F10)*100)/F10))</f>
        <v>-0.30565414114797534</v>
      </c>
      <c r="H10" s="206">
        <v>8000000</v>
      </c>
    </row>
    <row r="11" spans="1:8" ht="19.5">
      <c r="A11" s="204">
        <v>2</v>
      </c>
      <c r="B11" s="205" t="s">
        <v>289</v>
      </c>
      <c r="C11" s="206">
        <v>76405.65</v>
      </c>
      <c r="D11" s="665">
        <v>68428.5</v>
      </c>
      <c r="E11" s="665">
        <v>55870.44</v>
      </c>
      <c r="F11" s="665">
        <v>100409.3</v>
      </c>
      <c r="G11" s="258">
        <f aca="true" t="shared" si="0" ref="G11:G42">IF(OR(F11&lt;=0,H11&lt;=0),"-",(((H11-F11)*100)/F11))</f>
        <v>-20.326105251206812</v>
      </c>
      <c r="H11" s="206">
        <v>80000</v>
      </c>
    </row>
    <row r="12" spans="1:8" ht="19.5">
      <c r="A12" s="204">
        <v>3</v>
      </c>
      <c r="B12" s="205" t="s">
        <v>290</v>
      </c>
      <c r="C12" s="206">
        <v>3299090</v>
      </c>
      <c r="D12" s="665">
        <v>3713881</v>
      </c>
      <c r="E12" s="665">
        <v>4243301.2</v>
      </c>
      <c r="F12" s="665">
        <v>4190029.68</v>
      </c>
      <c r="G12" s="258">
        <f t="shared" si="0"/>
        <v>-16.468372128571655</v>
      </c>
      <c r="H12" s="206">
        <v>3500000</v>
      </c>
    </row>
    <row r="13" spans="1:8" ht="19.5">
      <c r="A13" s="204">
        <v>4</v>
      </c>
      <c r="B13" s="205" t="s">
        <v>291</v>
      </c>
      <c r="C13" s="206">
        <v>96400</v>
      </c>
      <c r="D13" s="665">
        <v>123200</v>
      </c>
      <c r="E13" s="665">
        <v>130170</v>
      </c>
      <c r="F13" s="665">
        <v>120670</v>
      </c>
      <c r="G13" s="258">
        <f t="shared" si="0"/>
        <v>-0.5552332808485954</v>
      </c>
      <c r="H13" s="206">
        <v>120000</v>
      </c>
    </row>
    <row r="14" spans="1:8" ht="19.5">
      <c r="A14" s="1614" t="s">
        <v>292</v>
      </c>
      <c r="B14" s="1615"/>
      <c r="C14" s="455">
        <f>SUM(C9:C13)</f>
        <v>10578726.65</v>
      </c>
      <c r="D14" s="455">
        <f>SUM(D10:D13)</f>
        <v>11216615.5</v>
      </c>
      <c r="E14" s="455">
        <f>SUM(E10:E13)</f>
        <v>12073610.96</v>
      </c>
      <c r="F14" s="455">
        <f>SUM(F10:F13)</f>
        <v>12435636.28</v>
      </c>
      <c r="G14" s="999">
        <f t="shared" si="0"/>
        <v>-5.915549984226456</v>
      </c>
      <c r="H14" s="455">
        <f>SUM(H10:H13)</f>
        <v>11700000</v>
      </c>
    </row>
    <row r="15" spans="1:8" ht="19.5">
      <c r="A15" s="1612" t="s">
        <v>327</v>
      </c>
      <c r="B15" s="1613"/>
      <c r="C15" s="207"/>
      <c r="D15" s="207"/>
      <c r="E15" s="854"/>
      <c r="F15" s="854"/>
      <c r="G15" s="1000"/>
      <c r="H15" s="207"/>
    </row>
    <row r="16" spans="1:8" ht="19.5">
      <c r="A16" s="204">
        <v>1</v>
      </c>
      <c r="B16" s="205" t="s">
        <v>293</v>
      </c>
      <c r="C16" s="693" t="s">
        <v>171</v>
      </c>
      <c r="D16" s="693" t="s">
        <v>171</v>
      </c>
      <c r="E16" s="855" t="s">
        <v>171</v>
      </c>
      <c r="F16" s="855">
        <v>19.4</v>
      </c>
      <c r="G16" s="1001" t="str">
        <f t="shared" si="0"/>
        <v>-</v>
      </c>
      <c r="H16" s="693">
        <v>0</v>
      </c>
    </row>
    <row r="17" spans="1:8" ht="19.5">
      <c r="A17" s="204">
        <v>2</v>
      </c>
      <c r="B17" s="205" t="s">
        <v>294</v>
      </c>
      <c r="C17" s="206">
        <v>450747</v>
      </c>
      <c r="D17" s="206">
        <v>266084</v>
      </c>
      <c r="E17" s="665">
        <v>141856</v>
      </c>
      <c r="F17" s="665">
        <v>239515</v>
      </c>
      <c r="G17" s="1002">
        <f t="shared" si="0"/>
        <v>67.00415422833643</v>
      </c>
      <c r="H17" s="206">
        <v>400000</v>
      </c>
    </row>
    <row r="18" spans="1:8" ht="19.5">
      <c r="A18" s="222">
        <v>3</v>
      </c>
      <c r="B18" s="223" t="s">
        <v>295</v>
      </c>
      <c r="C18" s="207">
        <v>2807710</v>
      </c>
      <c r="D18" s="207">
        <v>2891005</v>
      </c>
      <c r="E18" s="854">
        <v>3096960</v>
      </c>
      <c r="F18" s="854">
        <v>3312070</v>
      </c>
      <c r="G18" s="1002">
        <f t="shared" si="0"/>
        <v>-9.422204240852398</v>
      </c>
      <c r="H18" s="207">
        <v>3000000</v>
      </c>
    </row>
    <row r="19" spans="1:8" ht="19.5">
      <c r="A19" s="204">
        <v>4</v>
      </c>
      <c r="B19" s="205" t="s">
        <v>510</v>
      </c>
      <c r="C19" s="206">
        <v>25000</v>
      </c>
      <c r="D19" s="206">
        <v>25000</v>
      </c>
      <c r="E19" s="665">
        <v>25000</v>
      </c>
      <c r="F19" s="665">
        <v>25000</v>
      </c>
      <c r="G19" s="258">
        <f t="shared" si="0"/>
        <v>0</v>
      </c>
      <c r="H19" s="206">
        <v>25000</v>
      </c>
    </row>
    <row r="20" spans="1:8" ht="19.5">
      <c r="A20" s="204">
        <v>5</v>
      </c>
      <c r="B20" s="205" t="s">
        <v>296</v>
      </c>
      <c r="C20" s="206">
        <v>31150</v>
      </c>
      <c r="D20" s="206">
        <v>25950</v>
      </c>
      <c r="E20" s="665">
        <v>33650</v>
      </c>
      <c r="F20" s="665">
        <v>32500</v>
      </c>
      <c r="G20" s="258">
        <f t="shared" si="0"/>
        <v>53.84615384615385</v>
      </c>
      <c r="H20" s="206">
        <v>50000</v>
      </c>
    </row>
    <row r="21" spans="1:8" ht="19.5">
      <c r="A21" s="204">
        <v>6</v>
      </c>
      <c r="B21" s="205" t="s">
        <v>297</v>
      </c>
      <c r="C21" s="206">
        <v>115602.5</v>
      </c>
      <c r="D21" s="206">
        <v>3683.75</v>
      </c>
      <c r="E21" s="665">
        <v>0</v>
      </c>
      <c r="F21" s="665">
        <v>2700</v>
      </c>
      <c r="G21" s="258">
        <f t="shared" si="0"/>
        <v>3603.703703703704</v>
      </c>
      <c r="H21" s="206">
        <v>100000</v>
      </c>
    </row>
    <row r="22" spans="1:8" ht="19.5">
      <c r="A22" s="204">
        <v>7</v>
      </c>
      <c r="B22" s="205" t="s">
        <v>298</v>
      </c>
      <c r="C22" s="206">
        <v>205700</v>
      </c>
      <c r="D22" s="206">
        <v>208900</v>
      </c>
      <c r="E22" s="665">
        <v>207600</v>
      </c>
      <c r="F22" s="665">
        <v>352100</v>
      </c>
      <c r="G22" s="258">
        <f t="shared" si="0"/>
        <v>-14.796932689576824</v>
      </c>
      <c r="H22" s="206">
        <v>300000</v>
      </c>
    </row>
    <row r="23" spans="1:8" ht="19.5">
      <c r="A23" s="208">
        <v>8</v>
      </c>
      <c r="B23" s="209" t="s">
        <v>299</v>
      </c>
      <c r="C23" s="210">
        <v>19700</v>
      </c>
      <c r="D23" s="210">
        <v>22500</v>
      </c>
      <c r="E23" s="856">
        <v>27500</v>
      </c>
      <c r="F23" s="856">
        <v>35900</v>
      </c>
      <c r="G23" s="1003">
        <f t="shared" si="0"/>
        <v>11.420612813370473</v>
      </c>
      <c r="H23" s="210">
        <v>40000</v>
      </c>
    </row>
    <row r="24" spans="1:8" ht="19.5">
      <c r="A24" s="222">
        <v>9</v>
      </c>
      <c r="B24" s="223" t="s">
        <v>300</v>
      </c>
      <c r="C24" s="207">
        <v>9220</v>
      </c>
      <c r="D24" s="207">
        <v>14980</v>
      </c>
      <c r="E24" s="854">
        <v>6840</v>
      </c>
      <c r="F24" s="854">
        <v>7980</v>
      </c>
      <c r="G24" s="1002">
        <f t="shared" si="0"/>
        <v>150.6265664160401</v>
      </c>
      <c r="H24" s="207">
        <v>20000</v>
      </c>
    </row>
    <row r="25" spans="1:8" ht="19.5">
      <c r="A25" s="204">
        <v>10</v>
      </c>
      <c r="B25" s="205" t="s">
        <v>373</v>
      </c>
      <c r="C25" s="206">
        <v>920</v>
      </c>
      <c r="D25" s="206">
        <v>1150</v>
      </c>
      <c r="E25" s="665">
        <v>920</v>
      </c>
      <c r="F25" s="665">
        <v>780</v>
      </c>
      <c r="G25" s="258">
        <f t="shared" si="0"/>
        <v>64643.58974358974</v>
      </c>
      <c r="H25" s="206">
        <v>505000</v>
      </c>
    </row>
    <row r="26" spans="1:8" ht="19.5">
      <c r="A26" s="204">
        <v>11</v>
      </c>
      <c r="B26" s="205" t="s">
        <v>301</v>
      </c>
      <c r="C26" s="206">
        <v>27840</v>
      </c>
      <c r="D26" s="206">
        <v>28080</v>
      </c>
      <c r="E26" s="665">
        <v>30180</v>
      </c>
      <c r="F26" s="665">
        <v>24560</v>
      </c>
      <c r="G26" s="258">
        <f t="shared" si="0"/>
        <v>22.149837133550488</v>
      </c>
      <c r="H26" s="206">
        <v>30000</v>
      </c>
    </row>
    <row r="27" spans="1:8" ht="19.5">
      <c r="A27" s="204">
        <v>12</v>
      </c>
      <c r="B27" s="205" t="s">
        <v>302</v>
      </c>
      <c r="C27" s="206">
        <v>16660</v>
      </c>
      <c r="D27" s="206">
        <v>16500</v>
      </c>
      <c r="E27" s="665">
        <v>19450</v>
      </c>
      <c r="F27" s="665">
        <v>19800</v>
      </c>
      <c r="G27" s="258">
        <f t="shared" si="0"/>
        <v>1.0101010101010102</v>
      </c>
      <c r="H27" s="206">
        <v>20000</v>
      </c>
    </row>
    <row r="28" spans="1:8" ht="19.5">
      <c r="A28" s="204">
        <v>13</v>
      </c>
      <c r="B28" s="205" t="s">
        <v>303</v>
      </c>
      <c r="C28" s="206">
        <v>191020</v>
      </c>
      <c r="D28" s="206">
        <v>192691</v>
      </c>
      <c r="E28" s="665">
        <v>198615</v>
      </c>
      <c r="F28" s="665">
        <v>9200</v>
      </c>
      <c r="G28" s="258">
        <f t="shared" si="0"/>
        <v>1313.0434782608695</v>
      </c>
      <c r="H28" s="206">
        <v>130000</v>
      </c>
    </row>
    <row r="29" spans="1:8" ht="19.5">
      <c r="A29" s="204">
        <v>14</v>
      </c>
      <c r="B29" s="205" t="s">
        <v>304</v>
      </c>
      <c r="C29" s="206">
        <v>3595</v>
      </c>
      <c r="D29" s="206">
        <v>5055</v>
      </c>
      <c r="E29" s="665">
        <v>9430</v>
      </c>
      <c r="F29" s="665">
        <v>5230</v>
      </c>
      <c r="G29" s="258">
        <f t="shared" si="0"/>
        <v>91.20458891013385</v>
      </c>
      <c r="H29" s="206">
        <v>10000</v>
      </c>
    </row>
    <row r="30" spans="1:8" ht="19.5">
      <c r="A30" s="204">
        <v>15</v>
      </c>
      <c r="B30" s="205" t="s">
        <v>305</v>
      </c>
      <c r="C30" s="259" t="s">
        <v>171</v>
      </c>
      <c r="D30" s="664">
        <v>232.8</v>
      </c>
      <c r="E30" s="855">
        <v>0</v>
      </c>
      <c r="F30" s="855">
        <v>0</v>
      </c>
      <c r="G30" s="258" t="str">
        <f t="shared" si="0"/>
        <v>-</v>
      </c>
      <c r="H30" s="976">
        <v>10000</v>
      </c>
    </row>
    <row r="31" spans="1:8" ht="19.5">
      <c r="A31" s="1614" t="s">
        <v>306</v>
      </c>
      <c r="B31" s="1615"/>
      <c r="C31" s="455">
        <f>SUM(C16:C30)</f>
        <v>3904864.5</v>
      </c>
      <c r="D31" s="455">
        <f>SUM(D16:D30)</f>
        <v>3701811.55</v>
      </c>
      <c r="E31" s="455">
        <f>SUM(E16:E30)</f>
        <v>3798001</v>
      </c>
      <c r="F31" s="994">
        <f>SUM(F16:F30)</f>
        <v>4067354.4</v>
      </c>
      <c r="G31" s="1004">
        <f t="shared" si="0"/>
        <v>14.079068202170927</v>
      </c>
      <c r="H31" s="994">
        <f>SUM(H17:H30)</f>
        <v>4640000</v>
      </c>
    </row>
    <row r="32" spans="1:8" ht="19.5">
      <c r="A32" s="1612" t="s">
        <v>331</v>
      </c>
      <c r="B32" s="1613"/>
      <c r="C32" s="207"/>
      <c r="D32" s="207"/>
      <c r="E32" s="207"/>
      <c r="F32" s="995"/>
      <c r="G32" s="1005"/>
      <c r="H32" s="996"/>
    </row>
    <row r="33" spans="1:8" ht="19.5">
      <c r="A33" s="204">
        <v>1</v>
      </c>
      <c r="B33" s="205" t="s">
        <v>307</v>
      </c>
      <c r="C33" s="206">
        <v>857165.11</v>
      </c>
      <c r="D33" s="206">
        <v>1179477.41</v>
      </c>
      <c r="E33" s="665">
        <v>983732.82</v>
      </c>
      <c r="F33" s="997">
        <v>607817.92</v>
      </c>
      <c r="G33" s="1006">
        <f t="shared" si="0"/>
        <v>64.52295450584937</v>
      </c>
      <c r="H33" s="976">
        <v>1000000</v>
      </c>
    </row>
    <row r="34" spans="1:8" ht="19.5">
      <c r="A34" s="204">
        <v>2</v>
      </c>
      <c r="B34" s="205" t="s">
        <v>308</v>
      </c>
      <c r="C34" s="151">
        <v>59208.46</v>
      </c>
      <c r="D34" s="151">
        <v>50819.68</v>
      </c>
      <c r="E34" s="678">
        <v>135360</v>
      </c>
      <c r="F34" s="465">
        <v>79457.35</v>
      </c>
      <c r="G34" s="1006">
        <f t="shared" si="0"/>
        <v>25.853681251640023</v>
      </c>
      <c r="H34" s="275">
        <v>100000</v>
      </c>
    </row>
    <row r="35" spans="1:8" ht="19.5">
      <c r="A35" s="204">
        <v>3</v>
      </c>
      <c r="B35" s="205" t="s">
        <v>309</v>
      </c>
      <c r="C35" s="206">
        <v>87975</v>
      </c>
      <c r="D35" s="206">
        <v>128625</v>
      </c>
      <c r="E35" s="665">
        <v>67443.4</v>
      </c>
      <c r="F35" s="997">
        <v>120020</v>
      </c>
      <c r="G35" s="1006">
        <f t="shared" si="0"/>
        <v>-16.68055324112648</v>
      </c>
      <c r="H35" s="976">
        <v>100000</v>
      </c>
    </row>
    <row r="36" spans="1:8" ht="19.5">
      <c r="A36" s="1614" t="s">
        <v>310</v>
      </c>
      <c r="B36" s="1615"/>
      <c r="C36" s="456">
        <f>SUM(C33:C35)</f>
        <v>1004348.57</v>
      </c>
      <c r="D36" s="456">
        <f>SUM(D33:D35)</f>
        <v>1358922.0899999999</v>
      </c>
      <c r="E36" s="456">
        <f>SUM(E33:E35)</f>
        <v>1186536.2199999997</v>
      </c>
      <c r="F36" s="994">
        <f>SUM(F33:F35)</f>
        <v>807295.27</v>
      </c>
      <c r="G36" s="1004">
        <f t="shared" si="0"/>
        <v>48.64449781800406</v>
      </c>
      <c r="H36" s="994">
        <f>SUM(H33:H35)</f>
        <v>1200000</v>
      </c>
    </row>
    <row r="37" spans="1:8" ht="19.5">
      <c r="A37" s="1612" t="s">
        <v>330</v>
      </c>
      <c r="B37" s="1613"/>
      <c r="C37" s="207"/>
      <c r="D37" s="207"/>
      <c r="E37" s="207"/>
      <c r="F37" s="995"/>
      <c r="G37" s="1005"/>
      <c r="H37" s="996"/>
    </row>
    <row r="38" spans="1:8" ht="19.5">
      <c r="A38" s="204">
        <v>1</v>
      </c>
      <c r="B38" s="205" t="s">
        <v>311</v>
      </c>
      <c r="C38" s="206">
        <v>349000</v>
      </c>
      <c r="D38" s="206">
        <v>501300</v>
      </c>
      <c r="E38" s="665">
        <v>314000</v>
      </c>
      <c r="F38" s="997">
        <v>483600</v>
      </c>
      <c r="G38" s="1006">
        <f t="shared" si="0"/>
        <v>-17.28701406120761</v>
      </c>
      <c r="H38" s="976">
        <v>400000</v>
      </c>
    </row>
    <row r="39" spans="1:8" ht="19.5">
      <c r="A39" s="204">
        <v>2</v>
      </c>
      <c r="B39" s="205" t="s">
        <v>312</v>
      </c>
      <c r="C39" s="206">
        <v>77450</v>
      </c>
      <c r="D39" s="206">
        <v>5350</v>
      </c>
      <c r="E39" s="665">
        <v>7950</v>
      </c>
      <c r="F39" s="997">
        <v>2400</v>
      </c>
      <c r="G39" s="1006">
        <f t="shared" si="0"/>
        <v>316.6666666666667</v>
      </c>
      <c r="H39" s="976">
        <v>10000</v>
      </c>
    </row>
    <row r="40" spans="1:8" ht="19.5">
      <c r="A40" s="204">
        <v>3</v>
      </c>
      <c r="B40" s="205" t="s">
        <v>31</v>
      </c>
      <c r="C40" s="206">
        <v>244586</v>
      </c>
      <c r="D40" s="206">
        <v>826955</v>
      </c>
      <c r="E40" s="665">
        <v>55861</v>
      </c>
      <c r="F40" s="997">
        <v>574908.6</v>
      </c>
      <c r="G40" s="1006">
        <f t="shared" si="0"/>
        <v>21.758484740009113</v>
      </c>
      <c r="H40" s="976">
        <v>700000</v>
      </c>
    </row>
    <row r="41" spans="1:8" ht="19.5">
      <c r="A41" s="204">
        <v>4</v>
      </c>
      <c r="B41" s="205" t="s">
        <v>313</v>
      </c>
      <c r="C41" s="206">
        <v>17232</v>
      </c>
      <c r="D41" s="206">
        <v>36429.01</v>
      </c>
      <c r="E41" s="665">
        <v>82745.2</v>
      </c>
      <c r="F41" s="997">
        <v>1540</v>
      </c>
      <c r="G41" s="1006" t="str">
        <f t="shared" si="0"/>
        <v>-</v>
      </c>
      <c r="H41" s="275">
        <v>0</v>
      </c>
    </row>
    <row r="42" spans="1:8" ht="19.5">
      <c r="A42" s="1614" t="s">
        <v>314</v>
      </c>
      <c r="B42" s="1615"/>
      <c r="C42" s="455">
        <f>SUM(C38:C41)</f>
        <v>688268</v>
      </c>
      <c r="D42" s="455">
        <f>SUM(D38:D41)</f>
        <v>1370034.01</v>
      </c>
      <c r="E42" s="455">
        <f>SUM(E38:E41)</f>
        <v>460556.2</v>
      </c>
      <c r="F42" s="994">
        <f>SUM(F38:F41)</f>
        <v>1062448.6</v>
      </c>
      <c r="G42" s="1004">
        <f t="shared" si="0"/>
        <v>4.4756423981357685</v>
      </c>
      <c r="H42" s="994">
        <f>SUM(H38:H41)</f>
        <v>1110000</v>
      </c>
    </row>
    <row r="43" spans="1:8" ht="19.5">
      <c r="A43" s="224"/>
      <c r="B43" s="224"/>
      <c r="C43" s="225"/>
      <c r="D43" s="225"/>
      <c r="E43" s="225"/>
      <c r="F43" s="225"/>
      <c r="G43" s="1007"/>
      <c r="H43" s="225"/>
    </row>
    <row r="44" spans="1:8" ht="19.5">
      <c r="A44" s="226"/>
      <c r="B44" s="226"/>
      <c r="C44" s="227"/>
      <c r="D44" s="227"/>
      <c r="E44" s="227"/>
      <c r="F44" s="227"/>
      <c r="G44" s="1008"/>
      <c r="H44" s="227"/>
    </row>
    <row r="45" spans="1:8" ht="19.5">
      <c r="A45" s="1608" t="s">
        <v>57</v>
      </c>
      <c r="B45" s="1609"/>
      <c r="C45" s="207"/>
      <c r="D45" s="207"/>
      <c r="E45" s="207"/>
      <c r="F45" s="854"/>
      <c r="G45" s="1002"/>
      <c r="H45" s="207"/>
    </row>
    <row r="46" spans="1:8" ht="19.5">
      <c r="A46" s="1610" t="s">
        <v>328</v>
      </c>
      <c r="B46" s="1611"/>
      <c r="C46" s="206"/>
      <c r="D46" s="206"/>
      <c r="E46" s="206"/>
      <c r="F46" s="665"/>
      <c r="G46" s="258"/>
      <c r="H46" s="206"/>
    </row>
    <row r="47" spans="1:8" ht="19.5">
      <c r="A47" s="204">
        <v>1</v>
      </c>
      <c r="B47" s="205" t="s">
        <v>315</v>
      </c>
      <c r="C47" s="206">
        <v>33084618.37</v>
      </c>
      <c r="D47" s="206">
        <v>35290704.88</v>
      </c>
      <c r="E47" s="665">
        <v>36999856.37</v>
      </c>
      <c r="F47" s="665">
        <v>36288622.01</v>
      </c>
      <c r="G47" s="258">
        <f aca="true" t="shared" si="1" ref="G47:G57">IF(OR(F47&lt;=0,H47&lt;=0),"-",(((H47-F47)*100)/F47))</f>
        <v>1.960333434000246</v>
      </c>
      <c r="H47" s="206">
        <v>37000000</v>
      </c>
    </row>
    <row r="48" spans="1:8" ht="19.5">
      <c r="A48" s="222">
        <v>2</v>
      </c>
      <c r="B48" s="223" t="s">
        <v>615</v>
      </c>
      <c r="C48" s="207">
        <v>16653644.54</v>
      </c>
      <c r="D48" s="207">
        <v>18324341.25</v>
      </c>
      <c r="E48" s="854">
        <v>18682694.15</v>
      </c>
      <c r="F48" s="854">
        <v>19525945.17</v>
      </c>
      <c r="G48" s="258">
        <f t="shared" si="1"/>
        <v>2.427820143264277</v>
      </c>
      <c r="H48" s="207">
        <v>20000000</v>
      </c>
    </row>
    <row r="49" spans="1:8" ht="19.5">
      <c r="A49" s="204">
        <v>3</v>
      </c>
      <c r="B49" s="205" t="s">
        <v>316</v>
      </c>
      <c r="C49" s="206">
        <v>1509922.95</v>
      </c>
      <c r="D49" s="206">
        <v>926739.53</v>
      </c>
      <c r="E49" s="665">
        <v>915828.6</v>
      </c>
      <c r="F49" s="665">
        <v>896632.29</v>
      </c>
      <c r="G49" s="258">
        <f t="shared" si="1"/>
        <v>178.82109844605304</v>
      </c>
      <c r="H49" s="206">
        <v>2500000</v>
      </c>
    </row>
    <row r="50" spans="1:8" ht="19.5">
      <c r="A50" s="204">
        <v>4</v>
      </c>
      <c r="B50" s="205" t="s">
        <v>317</v>
      </c>
      <c r="C50" s="206">
        <v>6063437.95</v>
      </c>
      <c r="D50" s="206">
        <v>6890808.16</v>
      </c>
      <c r="E50" s="665">
        <v>7999156.28</v>
      </c>
      <c r="F50" s="665">
        <v>8138659.5</v>
      </c>
      <c r="G50" s="258">
        <f t="shared" si="1"/>
        <v>22.87035721300295</v>
      </c>
      <c r="H50" s="206">
        <v>10000000</v>
      </c>
    </row>
    <row r="51" spans="1:8" ht="19.5">
      <c r="A51" s="204">
        <v>5</v>
      </c>
      <c r="B51" s="205" t="s">
        <v>318</v>
      </c>
      <c r="C51" s="206">
        <v>13209840.72</v>
      </c>
      <c r="D51" s="206">
        <v>9346133.97</v>
      </c>
      <c r="E51" s="665">
        <v>13746619.23</v>
      </c>
      <c r="F51" s="665">
        <v>17453681.81</v>
      </c>
      <c r="G51" s="258">
        <f t="shared" si="1"/>
        <v>3.130102839889009</v>
      </c>
      <c r="H51" s="998">
        <v>18000000</v>
      </c>
    </row>
    <row r="52" spans="1:8" ht="19.5">
      <c r="A52" s="204">
        <v>6</v>
      </c>
      <c r="B52" s="205" t="s">
        <v>319</v>
      </c>
      <c r="C52" s="139">
        <v>0</v>
      </c>
      <c r="D52" s="139">
        <v>0</v>
      </c>
      <c r="E52" s="256">
        <v>0</v>
      </c>
      <c r="F52" s="256">
        <v>0</v>
      </c>
      <c r="G52" s="258" t="str">
        <f t="shared" si="1"/>
        <v>-</v>
      </c>
      <c r="H52" s="694">
        <v>0</v>
      </c>
    </row>
    <row r="53" spans="1:8" ht="19.5">
      <c r="A53" s="204">
        <v>7</v>
      </c>
      <c r="B53" s="205" t="s">
        <v>320</v>
      </c>
      <c r="C53" s="206">
        <v>194938.06</v>
      </c>
      <c r="D53" s="206">
        <v>256947.84</v>
      </c>
      <c r="E53" s="665">
        <v>228509.3</v>
      </c>
      <c r="F53" s="665">
        <v>199069.25</v>
      </c>
      <c r="G53" s="258">
        <f t="shared" si="1"/>
        <v>50.701326297255854</v>
      </c>
      <c r="H53" s="206">
        <v>300000</v>
      </c>
    </row>
    <row r="54" spans="1:8" ht="19.5">
      <c r="A54" s="204">
        <v>8</v>
      </c>
      <c r="B54" s="205" t="s">
        <v>321</v>
      </c>
      <c r="C54" s="206">
        <v>2169004.19</v>
      </c>
      <c r="D54" s="206">
        <v>1892300.65</v>
      </c>
      <c r="E54" s="665">
        <v>1849415.28</v>
      </c>
      <c r="F54" s="665">
        <v>1363158.04</v>
      </c>
      <c r="G54" s="258">
        <f t="shared" si="1"/>
        <v>120.07719662497827</v>
      </c>
      <c r="H54" s="151">
        <v>3000000</v>
      </c>
    </row>
    <row r="55" spans="1:8" ht="19.5">
      <c r="A55" s="204">
        <v>9</v>
      </c>
      <c r="B55" s="205" t="s">
        <v>322</v>
      </c>
      <c r="C55" s="206">
        <v>70476330.49</v>
      </c>
      <c r="D55" s="206">
        <v>71649906.13</v>
      </c>
      <c r="E55" s="665">
        <v>64879495</v>
      </c>
      <c r="F55" s="665">
        <v>36386311</v>
      </c>
      <c r="G55" s="258">
        <f t="shared" si="1"/>
        <v>62.97337754299962</v>
      </c>
      <c r="H55" s="206">
        <v>59300000</v>
      </c>
    </row>
    <row r="56" spans="1:8" ht="19.5">
      <c r="A56" s="204">
        <v>10</v>
      </c>
      <c r="B56" s="666" t="s">
        <v>438</v>
      </c>
      <c r="C56" s="151">
        <v>0</v>
      </c>
      <c r="D56" s="151">
        <v>0</v>
      </c>
      <c r="E56" s="678">
        <v>1679131.34</v>
      </c>
      <c r="F56" s="678">
        <v>1112824</v>
      </c>
      <c r="G56" s="258">
        <f t="shared" si="1"/>
        <v>12.326836948160716</v>
      </c>
      <c r="H56" s="139">
        <v>1250000</v>
      </c>
    </row>
    <row r="57" spans="1:8" ht="19.5">
      <c r="A57" s="1614" t="s">
        <v>323</v>
      </c>
      <c r="B57" s="1615"/>
      <c r="C57" s="455">
        <f>SUM(C47:C56)</f>
        <v>143361737.26999998</v>
      </c>
      <c r="D57" s="455">
        <f>SUM(D47:D56)</f>
        <v>144577882.41000003</v>
      </c>
      <c r="E57" s="455">
        <f>SUM(E47:E56)</f>
        <v>146980705.54999998</v>
      </c>
      <c r="F57" s="455">
        <f>SUM(F47:F56)</f>
        <v>121364903.07000001</v>
      </c>
      <c r="G57" s="999">
        <f t="shared" si="1"/>
        <v>24.70656357110539</v>
      </c>
      <c r="H57" s="455">
        <f>SUM(H47:H56)</f>
        <v>151350000</v>
      </c>
    </row>
    <row r="58" spans="1:8" ht="19.5">
      <c r="A58" s="1608" t="s">
        <v>58</v>
      </c>
      <c r="B58" s="1609"/>
      <c r="C58" s="207"/>
      <c r="D58" s="207"/>
      <c r="E58" s="207"/>
      <c r="F58" s="854"/>
      <c r="G58" s="1002"/>
      <c r="H58" s="207"/>
    </row>
    <row r="59" spans="1:8" ht="19.5">
      <c r="A59" s="1610" t="s">
        <v>329</v>
      </c>
      <c r="B59" s="1611"/>
      <c r="C59" s="206"/>
      <c r="D59" s="206"/>
      <c r="E59" s="206"/>
      <c r="F59" s="665"/>
      <c r="G59" s="258"/>
      <c r="H59" s="206"/>
    </row>
    <row r="60" spans="1:8" ht="19.5">
      <c r="A60" s="204">
        <v>1</v>
      </c>
      <c r="B60" s="205" t="s">
        <v>324</v>
      </c>
      <c r="C60" s="206">
        <v>30224784</v>
      </c>
      <c r="D60" s="206">
        <v>33344537</v>
      </c>
      <c r="E60" s="665">
        <v>33037576</v>
      </c>
      <c r="F60" s="665">
        <v>29794395</v>
      </c>
      <c r="G60" s="258">
        <f>IF(OR(F60&lt;=0,H60&lt;=0),"-",(((H60-F60)*100)/F60))</f>
        <v>118.16183882908177</v>
      </c>
      <c r="H60" s="206">
        <v>65000000</v>
      </c>
    </row>
    <row r="61" spans="1:8" ht="19.5">
      <c r="A61" s="850">
        <v>2</v>
      </c>
      <c r="B61" s="851" t="s">
        <v>511</v>
      </c>
      <c r="C61" s="849">
        <v>0</v>
      </c>
      <c r="D61" s="849">
        <v>0</v>
      </c>
      <c r="E61" s="857">
        <v>132234</v>
      </c>
      <c r="F61" s="857">
        <v>0</v>
      </c>
      <c r="G61" s="258" t="str">
        <f>IF(OR(F61&lt;=0,H61&lt;=0),"-",(((H61-F61)*100)/F61))</f>
        <v>-</v>
      </c>
      <c r="H61" s="849">
        <v>0</v>
      </c>
    </row>
    <row r="62" spans="1:8" ht="20.25" thickBot="1">
      <c r="A62" s="1616" t="s">
        <v>348</v>
      </c>
      <c r="B62" s="1617"/>
      <c r="C62" s="453">
        <f>SUM(C60:C61)</f>
        <v>30224784</v>
      </c>
      <c r="D62" s="453">
        <f>SUM(D60:D61)</f>
        <v>33344537</v>
      </c>
      <c r="E62" s="453">
        <f>SUM(E60:E61)</f>
        <v>33169810</v>
      </c>
      <c r="F62" s="453">
        <f>SUM(F60:F61)</f>
        <v>29794395</v>
      </c>
      <c r="G62" s="1009">
        <f>IF(OR(F62&lt;=0,H62&lt;=0),"-",(((H62-F62)*100)/F62))</f>
        <v>118.16183882908177</v>
      </c>
      <c r="H62" s="453">
        <f>SUM(H60:H61)</f>
        <v>65000000</v>
      </c>
    </row>
    <row r="63" spans="1:8" ht="21" thickBot="1" thickTop="1">
      <c r="A63" s="1618" t="s">
        <v>325</v>
      </c>
      <c r="B63" s="1619"/>
      <c r="C63" s="454">
        <f>C14+C31+C36+C42+C57+C62</f>
        <v>189762728.98999998</v>
      </c>
      <c r="D63" s="454">
        <f>D14+D31+D36+D42+D57+D62</f>
        <v>195569802.56000003</v>
      </c>
      <c r="E63" s="454">
        <f>E14+E31+E36+E42+E57+E62</f>
        <v>197669219.92999998</v>
      </c>
      <c r="F63" s="454">
        <f>F14+F31+F36+F42+F57+F62</f>
        <v>169532032.62</v>
      </c>
      <c r="G63" s="1010">
        <f>IF(OR(F63&lt;=0,H63&lt;=0),"-",(((H63-F63)*100)/F63))</f>
        <v>38.61687161313291</v>
      </c>
      <c r="H63" s="454">
        <f>H14+H31+H36+H42+H57+H62</f>
        <v>235000000</v>
      </c>
    </row>
    <row r="64" ht="20.25" thickTop="1"/>
  </sheetData>
  <sheetProtection/>
  <mergeCells count="24">
    <mergeCell ref="A62:B62"/>
    <mergeCell ref="A63:B63"/>
    <mergeCell ref="A9:B9"/>
    <mergeCell ref="A14:B14"/>
    <mergeCell ref="A15:B15"/>
    <mergeCell ref="A31:B31"/>
    <mergeCell ref="A45:B45"/>
    <mergeCell ref="A46:B46"/>
    <mergeCell ref="A37:B37"/>
    <mergeCell ref="A8:B8"/>
    <mergeCell ref="A58:B58"/>
    <mergeCell ref="A59:B59"/>
    <mergeCell ref="A32:B32"/>
    <mergeCell ref="A36:B36"/>
    <mergeCell ref="A42:B42"/>
    <mergeCell ref="A57:B57"/>
    <mergeCell ref="A5:H5"/>
    <mergeCell ref="A6:B7"/>
    <mergeCell ref="G6:H6"/>
    <mergeCell ref="B1:H1"/>
    <mergeCell ref="B2:H2"/>
    <mergeCell ref="B3:H3"/>
    <mergeCell ref="B4:H4"/>
    <mergeCell ref="C6:F6"/>
  </mergeCells>
  <printOptions/>
  <pageMargins left="0.6692913385826772" right="0.2755905511811024" top="0.984251968503937" bottom="0.984251968503937" header="0.31496062992125984" footer="0.5905511811023623"/>
  <pageSetup horizontalDpi="600" verticalDpi="600" orientation="landscape" paperSize="9" r:id="rId1"/>
  <headerFooter alignWithMargins="0">
    <oddFooter>&amp;R&amp;"TH SarabunPSK,ตัวเอียง"&amp;16เทศบัญญัติงบประมาณรายจ่ายประจำปีงบประมาณ พ.ศ. 2561</oddFooter>
  </headerFooter>
  <ignoredErrors>
    <ignoredError sqref="G14 G36 G42 G57 G62:G63" formula="1"/>
    <ignoredError sqref="H3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Q65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19" sqref="K19"/>
    </sheetView>
  </sheetViews>
  <sheetFormatPr defaultColWidth="9.00390625" defaultRowHeight="14.25"/>
  <cols>
    <col min="1" max="6" width="1.625" style="289" customWidth="1"/>
    <col min="7" max="9" width="9.00390625" style="289" customWidth="1"/>
    <col min="10" max="10" width="14.25390625" style="289" customWidth="1"/>
    <col min="11" max="14" width="11.75390625" style="289" customWidth="1"/>
    <col min="15" max="15" width="11.875" style="408" customWidth="1"/>
    <col min="16" max="16" width="7.50390625" style="1089" customWidth="1"/>
    <col min="17" max="17" width="11.875" style="408" customWidth="1"/>
    <col min="18" max="16384" width="9.00390625" style="289" customWidth="1"/>
  </cols>
  <sheetData>
    <row r="1" spans="1:17" s="366" customFormat="1" ht="18.75">
      <c r="A1" s="1880" t="s">
        <v>124</v>
      </c>
      <c r="B1" s="1880"/>
      <c r="C1" s="1880"/>
      <c r="D1" s="1880"/>
      <c r="E1" s="1880"/>
      <c r="F1" s="1880"/>
      <c r="G1" s="1880"/>
      <c r="H1" s="1880"/>
      <c r="I1" s="1880"/>
      <c r="J1" s="1880"/>
      <c r="K1" s="1880"/>
      <c r="L1" s="1880"/>
      <c r="M1" s="1880"/>
      <c r="N1" s="1880"/>
      <c r="O1" s="1880"/>
      <c r="P1" s="1880"/>
      <c r="Q1" s="1880"/>
    </row>
    <row r="2" spans="1:17" s="366" customFormat="1" ht="18.75">
      <c r="A2" s="1880" t="s">
        <v>614</v>
      </c>
      <c r="B2" s="1880"/>
      <c r="C2" s="1880"/>
      <c r="D2" s="1880"/>
      <c r="E2" s="1880"/>
      <c r="F2" s="1880"/>
      <c r="G2" s="1880"/>
      <c r="H2" s="1880"/>
      <c r="I2" s="1880"/>
      <c r="J2" s="1880"/>
      <c r="K2" s="1880"/>
      <c r="L2" s="1880"/>
      <c r="M2" s="1880"/>
      <c r="N2" s="1880"/>
      <c r="O2" s="1880"/>
      <c r="P2" s="1880"/>
      <c r="Q2" s="1880"/>
    </row>
    <row r="3" spans="1:17" s="366" customFormat="1" ht="18.75">
      <c r="A3" s="1880" t="s">
        <v>172</v>
      </c>
      <c r="B3" s="1880"/>
      <c r="C3" s="1880"/>
      <c r="D3" s="1880"/>
      <c r="E3" s="1880"/>
      <c r="F3" s="1880"/>
      <c r="G3" s="1880"/>
      <c r="H3" s="1880"/>
      <c r="I3" s="1880"/>
      <c r="J3" s="1880"/>
      <c r="K3" s="1880"/>
      <c r="L3" s="1880"/>
      <c r="M3" s="1880"/>
      <c r="N3" s="1880"/>
      <c r="O3" s="1880"/>
      <c r="P3" s="1880"/>
      <c r="Q3" s="1880"/>
    </row>
    <row r="4" spans="1:17" s="366" customFormat="1" ht="18.75">
      <c r="A4" s="1881" t="s">
        <v>353</v>
      </c>
      <c r="B4" s="1881"/>
      <c r="C4" s="1881"/>
      <c r="D4" s="1881"/>
      <c r="E4" s="1881"/>
      <c r="F4" s="1881"/>
      <c r="G4" s="1881"/>
      <c r="H4" s="1881"/>
      <c r="I4" s="1881"/>
      <c r="J4" s="1881"/>
      <c r="K4" s="1881"/>
      <c r="L4" s="1881"/>
      <c r="M4" s="1881"/>
      <c r="N4" s="1881"/>
      <c r="O4" s="1881"/>
      <c r="P4" s="1881"/>
      <c r="Q4" s="1881"/>
    </row>
    <row r="5" spans="1:17" s="366" customFormat="1" ht="18.75">
      <c r="A5" s="1922"/>
      <c r="B5" s="1922"/>
      <c r="C5" s="1922"/>
      <c r="D5" s="1922"/>
      <c r="E5" s="1922"/>
      <c r="F5" s="1922"/>
      <c r="G5" s="1922"/>
      <c r="H5" s="1922"/>
      <c r="I5" s="1922"/>
      <c r="J5" s="1922"/>
      <c r="K5" s="1740" t="s">
        <v>126</v>
      </c>
      <c r="L5" s="1620"/>
      <c r="M5" s="1620"/>
      <c r="N5" s="1620"/>
      <c r="O5" s="1876" t="s">
        <v>127</v>
      </c>
      <c r="P5" s="1877"/>
      <c r="Q5" s="1877"/>
    </row>
    <row r="6" spans="1:17" s="366" customFormat="1" ht="40.5" customHeight="1">
      <c r="A6" s="1922"/>
      <c r="B6" s="1922"/>
      <c r="C6" s="1922"/>
      <c r="D6" s="1922"/>
      <c r="E6" s="1922"/>
      <c r="F6" s="1922"/>
      <c r="G6" s="1922"/>
      <c r="H6" s="1922"/>
      <c r="I6" s="1922"/>
      <c r="J6" s="1922"/>
      <c r="K6" s="290" t="s">
        <v>175</v>
      </c>
      <c r="L6" s="290" t="s">
        <v>129</v>
      </c>
      <c r="M6" s="633" t="s">
        <v>365</v>
      </c>
      <c r="N6" s="633" t="s">
        <v>431</v>
      </c>
      <c r="O6" s="636" t="s">
        <v>492</v>
      </c>
      <c r="P6" s="291" t="s">
        <v>128</v>
      </c>
      <c r="Q6" s="367" t="s">
        <v>613</v>
      </c>
    </row>
    <row r="7" spans="1:17" s="366" customFormat="1" ht="21">
      <c r="A7" s="368" t="s">
        <v>81</v>
      </c>
      <c r="B7" s="369"/>
      <c r="C7" s="369"/>
      <c r="D7" s="369"/>
      <c r="E7" s="369"/>
      <c r="F7" s="369"/>
      <c r="G7" s="369"/>
      <c r="H7" s="369"/>
      <c r="I7" s="369"/>
      <c r="J7" s="292"/>
      <c r="K7" s="370"/>
      <c r="L7" s="370"/>
      <c r="M7" s="634"/>
      <c r="N7" s="634"/>
      <c r="O7" s="637"/>
      <c r="P7" s="1090"/>
      <c r="Q7" s="371"/>
    </row>
    <row r="8" spans="1:17" ht="18.75">
      <c r="A8" s="406"/>
      <c r="B8" s="1858" t="s">
        <v>82</v>
      </c>
      <c r="C8" s="1903"/>
      <c r="D8" s="1903"/>
      <c r="E8" s="1903"/>
      <c r="F8" s="1903"/>
      <c r="G8" s="1903"/>
      <c r="H8" s="1903"/>
      <c r="I8" s="1903"/>
      <c r="J8" s="1904"/>
      <c r="K8" s="384"/>
      <c r="L8" s="384"/>
      <c r="M8" s="347"/>
      <c r="N8" s="347"/>
      <c r="O8" s="640"/>
      <c r="P8" s="383"/>
      <c r="Q8" s="395"/>
    </row>
    <row r="9" spans="1:17" s="366" customFormat="1" ht="18.75">
      <c r="A9" s="349"/>
      <c r="B9" s="298"/>
      <c r="C9" s="1868" t="s">
        <v>243</v>
      </c>
      <c r="D9" s="1868"/>
      <c r="E9" s="1868"/>
      <c r="F9" s="1868"/>
      <c r="G9" s="1868"/>
      <c r="H9" s="1868"/>
      <c r="I9" s="1868"/>
      <c r="J9" s="1892"/>
      <c r="K9" s="379"/>
      <c r="L9" s="379"/>
      <c r="M9" s="381"/>
      <c r="N9" s="381"/>
      <c r="O9" s="641"/>
      <c r="P9" s="397"/>
      <c r="Q9" s="380"/>
    </row>
    <row r="10" spans="1:17" ht="18.75">
      <c r="A10" s="381"/>
      <c r="B10" s="375"/>
      <c r="C10" s="375"/>
      <c r="D10" s="342" t="s">
        <v>245</v>
      </c>
      <c r="E10" s="298"/>
      <c r="F10" s="298"/>
      <c r="G10" s="298"/>
      <c r="H10" s="298"/>
      <c r="I10" s="298"/>
      <c r="J10" s="328"/>
      <c r="K10" s="282"/>
      <c r="L10" s="282"/>
      <c r="M10" s="349"/>
      <c r="N10" s="349"/>
      <c r="O10" s="642"/>
      <c r="P10" s="278"/>
      <c r="Q10" s="378"/>
    </row>
    <row r="11" spans="1:17" ht="18.75">
      <c r="A11" s="349"/>
      <c r="B11" s="298"/>
      <c r="C11" s="298"/>
      <c r="D11" s="298"/>
      <c r="E11" s="420" t="s">
        <v>142</v>
      </c>
      <c r="F11" s="299"/>
      <c r="G11" s="299"/>
      <c r="H11" s="299"/>
      <c r="I11" s="299"/>
      <c r="J11" s="300"/>
      <c r="K11" s="282"/>
      <c r="L11" s="282"/>
      <c r="M11" s="349"/>
      <c r="N11" s="349"/>
      <c r="O11" s="642"/>
      <c r="P11" s="278"/>
      <c r="Q11" s="378"/>
    </row>
    <row r="12" spans="1:17" ht="18.75">
      <c r="A12" s="349"/>
      <c r="B12" s="298"/>
      <c r="C12" s="298"/>
      <c r="D12" s="298"/>
      <c r="E12" s="376"/>
      <c r="F12" s="1906" t="s">
        <v>1016</v>
      </c>
      <c r="G12" s="1906"/>
      <c r="H12" s="1906"/>
      <c r="I12" s="1906"/>
      <c r="J12" s="1907"/>
      <c r="K12" s="282">
        <v>198190</v>
      </c>
      <c r="L12" s="282">
        <v>199700</v>
      </c>
      <c r="M12" s="349">
        <v>102560</v>
      </c>
      <c r="N12" s="349">
        <v>76900</v>
      </c>
      <c r="O12" s="642">
        <v>100000</v>
      </c>
      <c r="P12" s="151">
        <f aca="true" t="shared" si="0" ref="P12:P21">IF(OR(O12&lt;=0,Q12&lt;=0),"-",(((Q12-O12)*100)/O12))</f>
        <v>0</v>
      </c>
      <c r="Q12" s="378">
        <v>100000</v>
      </c>
    </row>
    <row r="13" spans="1:17" ht="18.75">
      <c r="A13" s="349"/>
      <c r="B13" s="298"/>
      <c r="C13" s="298"/>
      <c r="D13" s="298"/>
      <c r="E13" s="376"/>
      <c r="F13" s="1906" t="s">
        <v>1017</v>
      </c>
      <c r="G13" s="1906"/>
      <c r="H13" s="1906"/>
      <c r="I13" s="1906"/>
      <c r="J13" s="1907"/>
      <c r="K13" s="282">
        <v>68950</v>
      </c>
      <c r="L13" s="282">
        <v>89250</v>
      </c>
      <c r="M13" s="349">
        <v>91861</v>
      </c>
      <c r="N13" s="349">
        <v>99300</v>
      </c>
      <c r="O13" s="642">
        <v>100000</v>
      </c>
      <c r="P13" s="151">
        <f t="shared" si="0"/>
        <v>0</v>
      </c>
      <c r="Q13" s="378">
        <v>100000</v>
      </c>
    </row>
    <row r="14" spans="1:17" ht="18.75">
      <c r="A14" s="349"/>
      <c r="B14" s="298"/>
      <c r="C14" s="298"/>
      <c r="D14" s="298"/>
      <c r="E14" s="376"/>
      <c r="F14" s="1920" t="s">
        <v>1018</v>
      </c>
      <c r="G14" s="1920"/>
      <c r="H14" s="1920"/>
      <c r="I14" s="1920"/>
      <c r="J14" s="1921"/>
      <c r="K14" s="282">
        <v>40000</v>
      </c>
      <c r="L14" s="282">
        <v>30055</v>
      </c>
      <c r="M14" s="349">
        <v>32235</v>
      </c>
      <c r="N14" s="349">
        <v>21727</v>
      </c>
      <c r="O14" s="642">
        <v>50000</v>
      </c>
      <c r="P14" s="151" t="str">
        <f t="shared" si="0"/>
        <v>-</v>
      </c>
      <c r="Q14" s="378">
        <v>0</v>
      </c>
    </row>
    <row r="15" spans="1:17" ht="18.75">
      <c r="A15" s="349"/>
      <c r="B15" s="298"/>
      <c r="C15" s="298"/>
      <c r="D15" s="298"/>
      <c r="E15" s="376"/>
      <c r="F15" s="1906" t="s">
        <v>1019</v>
      </c>
      <c r="G15" s="1906"/>
      <c r="H15" s="1906"/>
      <c r="I15" s="1906"/>
      <c r="J15" s="1907"/>
      <c r="K15" s="278">
        <v>295900</v>
      </c>
      <c r="L15" s="278">
        <v>303181</v>
      </c>
      <c r="M15" s="571">
        <v>297413</v>
      </c>
      <c r="N15" s="571">
        <v>397900</v>
      </c>
      <c r="O15" s="642">
        <v>400000</v>
      </c>
      <c r="P15" s="333">
        <f t="shared" si="0"/>
        <v>0</v>
      </c>
      <c r="Q15" s="378">
        <v>400000</v>
      </c>
    </row>
    <row r="16" spans="1:17" ht="18.75">
      <c r="A16" s="349"/>
      <c r="B16" s="298"/>
      <c r="C16" s="298"/>
      <c r="D16" s="298"/>
      <c r="E16" s="376"/>
      <c r="F16" s="1906" t="s">
        <v>1020</v>
      </c>
      <c r="G16" s="1906"/>
      <c r="H16" s="1906"/>
      <c r="I16" s="1906"/>
      <c r="J16" s="1907"/>
      <c r="K16" s="278">
        <v>260791</v>
      </c>
      <c r="L16" s="278">
        <v>345567</v>
      </c>
      <c r="M16" s="571">
        <v>212317</v>
      </c>
      <c r="N16" s="571">
        <v>214318</v>
      </c>
      <c r="O16" s="642">
        <v>250000</v>
      </c>
      <c r="P16" s="333">
        <f t="shared" si="0"/>
        <v>0</v>
      </c>
      <c r="Q16" s="378">
        <v>250000</v>
      </c>
    </row>
    <row r="17" spans="1:17" ht="20.25">
      <c r="A17" s="372"/>
      <c r="B17" s="339"/>
      <c r="C17" s="339"/>
      <c r="D17" s="339"/>
      <c r="E17" s="382"/>
      <c r="F17" s="1917" t="s">
        <v>1021</v>
      </c>
      <c r="G17" s="1917"/>
      <c r="H17" s="1917"/>
      <c r="I17" s="1917"/>
      <c r="J17" s="1918"/>
      <c r="K17" s="373">
        <v>0</v>
      </c>
      <c r="L17" s="373">
        <v>0</v>
      </c>
      <c r="M17" s="393">
        <v>0</v>
      </c>
      <c r="N17" s="393">
        <v>69078</v>
      </c>
      <c r="O17" s="638">
        <v>100000</v>
      </c>
      <c r="P17" s="1091">
        <f t="shared" si="0"/>
        <v>0</v>
      </c>
      <c r="Q17" s="374">
        <v>100000</v>
      </c>
    </row>
    <row r="18" spans="1:17" ht="20.25">
      <c r="A18" s="688"/>
      <c r="B18" s="298"/>
      <c r="C18" s="298"/>
      <c r="D18" s="298"/>
      <c r="E18" s="376"/>
      <c r="F18" s="1906" t="s">
        <v>1022</v>
      </c>
      <c r="G18" s="1906"/>
      <c r="H18" s="1906"/>
      <c r="I18" s="1906"/>
      <c r="J18" s="1907"/>
      <c r="K18" s="379">
        <v>0</v>
      </c>
      <c r="L18" s="379">
        <v>0</v>
      </c>
      <c r="M18" s="381">
        <v>0</v>
      </c>
      <c r="N18" s="393">
        <v>0</v>
      </c>
      <c r="O18" s="641">
        <v>100000</v>
      </c>
      <c r="P18" s="397" t="str">
        <f t="shared" si="0"/>
        <v>-</v>
      </c>
      <c r="Q18" s="380">
        <v>0</v>
      </c>
    </row>
    <row r="19" spans="1:17" ht="20.25">
      <c r="A19" s="688"/>
      <c r="B19" s="298"/>
      <c r="C19" s="298"/>
      <c r="D19" s="298"/>
      <c r="E19" s="376"/>
      <c r="F19" s="1908" t="s">
        <v>1023</v>
      </c>
      <c r="G19" s="1908"/>
      <c r="H19" s="1908"/>
      <c r="I19" s="1908"/>
      <c r="J19" s="1909"/>
      <c r="K19" s="379">
        <v>0</v>
      </c>
      <c r="L19" s="379">
        <v>0</v>
      </c>
      <c r="M19" s="381">
        <v>0</v>
      </c>
      <c r="N19" s="393">
        <v>0</v>
      </c>
      <c r="O19" s="641">
        <v>0</v>
      </c>
      <c r="P19" s="397" t="str">
        <f t="shared" si="0"/>
        <v>-</v>
      </c>
      <c r="Q19" s="380">
        <v>50000</v>
      </c>
    </row>
    <row r="20" spans="1:17" s="366" customFormat="1" ht="19.5">
      <c r="A20" s="1853" t="s">
        <v>143</v>
      </c>
      <c r="B20" s="1854"/>
      <c r="C20" s="1854"/>
      <c r="D20" s="1854"/>
      <c r="E20" s="1854"/>
      <c r="F20" s="1854"/>
      <c r="G20" s="1854"/>
      <c r="H20" s="1854"/>
      <c r="I20" s="1854"/>
      <c r="J20" s="1855"/>
      <c r="K20" s="277">
        <f>SUM(K12:K19)</f>
        <v>863831</v>
      </c>
      <c r="L20" s="277">
        <f>SUM(L12:L19)</f>
        <v>967753</v>
      </c>
      <c r="M20" s="277">
        <f>SUM(M12:M19)</f>
        <v>736386</v>
      </c>
      <c r="N20" s="284">
        <f>SUM(N12:N19)</f>
        <v>879223</v>
      </c>
      <c r="O20" s="644">
        <f>SUM(O12:O19)</f>
        <v>1100000</v>
      </c>
      <c r="P20" s="1069">
        <f t="shared" si="0"/>
        <v>-9.090909090909092</v>
      </c>
      <c r="Q20" s="390">
        <f>SUM(Q12:Q19)</f>
        <v>1000000</v>
      </c>
    </row>
    <row r="21" spans="1:17" s="366" customFormat="1" ht="20.25" thickBot="1">
      <c r="A21" s="1865" t="s">
        <v>156</v>
      </c>
      <c r="B21" s="1866"/>
      <c r="C21" s="1866"/>
      <c r="D21" s="1866"/>
      <c r="E21" s="1866"/>
      <c r="F21" s="1866"/>
      <c r="G21" s="1866"/>
      <c r="H21" s="1866"/>
      <c r="I21" s="1866"/>
      <c r="J21" s="1867"/>
      <c r="K21" s="280">
        <f>SUM(K20)</f>
        <v>863831</v>
      </c>
      <c r="L21" s="280">
        <f>SUM(L20)</f>
        <v>967753</v>
      </c>
      <c r="M21" s="612">
        <f>SUM(M20)</f>
        <v>736386</v>
      </c>
      <c r="N21" s="612">
        <f>SUM(N20)</f>
        <v>879223</v>
      </c>
      <c r="O21" s="645">
        <f>O20</f>
        <v>1100000</v>
      </c>
      <c r="P21" s="1087">
        <f t="shared" si="0"/>
        <v>-9.090909090909092</v>
      </c>
      <c r="Q21" s="391">
        <f>Q20</f>
        <v>1000000</v>
      </c>
    </row>
    <row r="22" spans="1:17" s="752" customFormat="1" ht="20.25" thickTop="1">
      <c r="A22" s="1538"/>
      <c r="B22" s="1539"/>
      <c r="C22" s="1539"/>
      <c r="D22" s="1443" t="s">
        <v>250</v>
      </c>
      <c r="E22" s="1539"/>
      <c r="F22" s="1539"/>
      <c r="G22" s="1539"/>
      <c r="H22" s="1539"/>
      <c r="I22" s="1539"/>
      <c r="J22" s="1540"/>
      <c r="K22" s="1541"/>
      <c r="L22" s="1541"/>
      <c r="M22" s="1542"/>
      <c r="N22" s="1542"/>
      <c r="O22" s="1543"/>
      <c r="P22" s="1544"/>
      <c r="Q22" s="1545"/>
    </row>
    <row r="23" spans="1:17" s="752" customFormat="1" ht="19.5">
      <c r="A23" s="308"/>
      <c r="B23" s="309"/>
      <c r="C23" s="309"/>
      <c r="D23" s="309"/>
      <c r="E23" s="171" t="s">
        <v>431</v>
      </c>
      <c r="F23" s="309"/>
      <c r="G23" s="309"/>
      <c r="H23" s="309"/>
      <c r="I23" s="309"/>
      <c r="J23" s="473"/>
      <c r="K23" s="310"/>
      <c r="L23" s="310"/>
      <c r="M23" s="623"/>
      <c r="N23" s="623"/>
      <c r="O23" s="646"/>
      <c r="P23" s="1537"/>
      <c r="Q23" s="403"/>
    </row>
    <row r="24" spans="1:17" s="752" customFormat="1" ht="19.5">
      <c r="A24" s="312"/>
      <c r="B24" s="313"/>
      <c r="C24" s="313"/>
      <c r="D24" s="313"/>
      <c r="E24" s="1905" t="s">
        <v>478</v>
      </c>
      <c r="F24" s="1668"/>
      <c r="G24" s="1668"/>
      <c r="H24" s="1668"/>
      <c r="I24" s="1668"/>
      <c r="J24" s="343"/>
      <c r="K24" s="279"/>
      <c r="L24" s="279"/>
      <c r="M24" s="574"/>
      <c r="N24" s="926"/>
      <c r="O24" s="647"/>
      <c r="P24" s="1092"/>
      <c r="Q24" s="404"/>
    </row>
    <row r="25" spans="1:17" s="25" customFormat="1" ht="21" customHeight="1">
      <c r="A25" s="50"/>
      <c r="B25" s="51"/>
      <c r="C25" s="51"/>
      <c r="D25" s="51"/>
      <c r="E25" s="171"/>
      <c r="F25" s="1673" t="s">
        <v>1024</v>
      </c>
      <c r="G25" s="1673"/>
      <c r="H25" s="1673"/>
      <c r="I25" s="1673"/>
      <c r="J25" s="1673"/>
      <c r="K25" s="89">
        <v>0</v>
      </c>
      <c r="L25" s="89">
        <v>0</v>
      </c>
      <c r="M25" s="484">
        <v>0</v>
      </c>
      <c r="N25" s="1125">
        <f>'[2]ก่อสร้างสนามฟุตบอล420900'!$F$15</f>
        <v>4944000</v>
      </c>
      <c r="O25" s="493">
        <v>0</v>
      </c>
      <c r="P25" s="1054" t="str">
        <f>IF(OR(O25&lt;=0,Q25&lt;=0),"-",(((Q25-O25)*100)/O25))</f>
        <v>-</v>
      </c>
      <c r="Q25" s="89">
        <v>0</v>
      </c>
    </row>
    <row r="26" spans="1:17" s="25" customFormat="1" ht="21" customHeight="1">
      <c r="A26" s="90"/>
      <c r="B26" s="91"/>
      <c r="C26" s="91"/>
      <c r="D26" s="91"/>
      <c r="E26" s="679"/>
      <c r="F26" s="1674" t="s">
        <v>454</v>
      </c>
      <c r="G26" s="1674"/>
      <c r="H26" s="1674"/>
      <c r="I26" s="1674"/>
      <c r="J26" s="1674"/>
      <c r="K26" s="92"/>
      <c r="L26" s="92"/>
      <c r="M26" s="520"/>
      <c r="N26" s="801"/>
      <c r="O26" s="547"/>
      <c r="P26" s="1053"/>
      <c r="Q26" s="92"/>
    </row>
    <row r="27" spans="1:17" s="39" customFormat="1" ht="21" customHeight="1">
      <c r="A27" s="1752" t="s">
        <v>158</v>
      </c>
      <c r="B27" s="1753"/>
      <c r="C27" s="1753"/>
      <c r="D27" s="1753"/>
      <c r="E27" s="1753"/>
      <c r="F27" s="1753"/>
      <c r="G27" s="1753"/>
      <c r="H27" s="1753"/>
      <c r="I27" s="1753"/>
      <c r="J27" s="1754"/>
      <c r="K27" s="93">
        <f>SUM(K25:K26)</f>
        <v>0</v>
      </c>
      <c r="L27" s="93">
        <f>SUM(L25:L26)</f>
        <v>0</v>
      </c>
      <c r="M27" s="93">
        <f>SUM(M25:M26)</f>
        <v>0</v>
      </c>
      <c r="N27" s="521">
        <f>SUM(N25:N26)</f>
        <v>4944000</v>
      </c>
      <c r="O27" s="496">
        <f>SUM(O25:O26)</f>
        <v>0</v>
      </c>
      <c r="P27" s="1093" t="str">
        <f>IF(OR(O27&lt;=0,Q27&lt;=0),"-",(((Q27-O27)*100)/O27))</f>
        <v>-</v>
      </c>
      <c r="Q27" s="93">
        <f>SUM(Q25:Q26)</f>
        <v>0</v>
      </c>
    </row>
    <row r="28" spans="1:17" s="39" customFormat="1" ht="19.5" thickBot="1">
      <c r="A28" s="1656" t="s">
        <v>160</v>
      </c>
      <c r="B28" s="1657"/>
      <c r="C28" s="1657"/>
      <c r="D28" s="1657"/>
      <c r="E28" s="1657"/>
      <c r="F28" s="1657"/>
      <c r="G28" s="1657"/>
      <c r="H28" s="1657"/>
      <c r="I28" s="1657"/>
      <c r="J28" s="1658"/>
      <c r="K28" s="37">
        <f>K27</f>
        <v>0</v>
      </c>
      <c r="L28" s="37">
        <f>L27</f>
        <v>0</v>
      </c>
      <c r="M28" s="37">
        <f>M27</f>
        <v>0</v>
      </c>
      <c r="N28" s="861">
        <f>N27</f>
        <v>4944000</v>
      </c>
      <c r="O28" s="713">
        <f>O27</f>
        <v>0</v>
      </c>
      <c r="P28" s="1086" t="str">
        <f>IF(OR(O28&lt;=0,Q28&lt;=0),"-",(((Q28-O28)*100)/O28))</f>
        <v>-</v>
      </c>
      <c r="Q28" s="713">
        <f>Q27</f>
        <v>0</v>
      </c>
    </row>
    <row r="29" spans="1:17" s="366" customFormat="1" ht="20.25" thickBot="1" thickTop="1">
      <c r="A29" s="1871" t="s">
        <v>355</v>
      </c>
      <c r="B29" s="1872"/>
      <c r="C29" s="1872"/>
      <c r="D29" s="1872"/>
      <c r="E29" s="1872"/>
      <c r="F29" s="1872"/>
      <c r="G29" s="1872"/>
      <c r="H29" s="1872"/>
      <c r="I29" s="1872"/>
      <c r="J29" s="1873"/>
      <c r="K29" s="1487">
        <f>SUM(K21+K28)</f>
        <v>863831</v>
      </c>
      <c r="L29" s="1487">
        <f>SUM(L21+L28)</f>
        <v>967753</v>
      </c>
      <c r="M29" s="1487">
        <f>SUM(M21+M28)</f>
        <v>736386</v>
      </c>
      <c r="N29" s="1488">
        <f>SUM(N21+N28)</f>
        <v>5823223</v>
      </c>
      <c r="O29" s="1522">
        <f>SUM(O21+O28)</f>
        <v>1100000</v>
      </c>
      <c r="P29" s="1523">
        <f>IF(OR(O29&lt;=0,Q29&lt;=0),"-",(((Q29-O29)*100)/O29))</f>
        <v>-9.090909090909092</v>
      </c>
      <c r="Q29" s="1487">
        <f>SUM(Q21+Q28)</f>
        <v>1000000</v>
      </c>
    </row>
    <row r="30" spans="1:17" s="366" customFormat="1" ht="19.5" thickTop="1">
      <c r="A30" s="400"/>
      <c r="B30" s="1915" t="s">
        <v>83</v>
      </c>
      <c r="C30" s="1915"/>
      <c r="D30" s="1915"/>
      <c r="E30" s="1915"/>
      <c r="F30" s="1915"/>
      <c r="G30" s="1915"/>
      <c r="H30" s="1915"/>
      <c r="I30" s="1915"/>
      <c r="J30" s="1916"/>
      <c r="K30" s="373"/>
      <c r="L30" s="373"/>
      <c r="M30" s="393"/>
      <c r="N30" s="393"/>
      <c r="O30" s="638"/>
      <c r="P30" s="1091"/>
      <c r="Q30" s="374"/>
    </row>
    <row r="31" spans="1:17" s="366" customFormat="1" ht="18.75">
      <c r="A31" s="381"/>
      <c r="B31" s="375"/>
      <c r="C31" s="1868" t="s">
        <v>243</v>
      </c>
      <c r="D31" s="1868"/>
      <c r="E31" s="1868"/>
      <c r="F31" s="1868"/>
      <c r="G31" s="1868"/>
      <c r="H31" s="1868"/>
      <c r="I31" s="1868"/>
      <c r="J31" s="1892"/>
      <c r="K31" s="379"/>
      <c r="L31" s="379"/>
      <c r="M31" s="381"/>
      <c r="N31" s="381"/>
      <c r="O31" s="641"/>
      <c r="P31" s="397"/>
      <c r="Q31" s="380"/>
    </row>
    <row r="32" spans="1:17" ht="18.75">
      <c r="A32" s="381"/>
      <c r="B32" s="375"/>
      <c r="C32" s="375"/>
      <c r="D32" s="342" t="s">
        <v>245</v>
      </c>
      <c r="E32" s="298"/>
      <c r="F32" s="298"/>
      <c r="G32" s="298"/>
      <c r="H32" s="298"/>
      <c r="I32" s="298"/>
      <c r="J32" s="328"/>
      <c r="K32" s="282"/>
      <c r="L32" s="282"/>
      <c r="M32" s="349"/>
      <c r="N32" s="349"/>
      <c r="O32" s="642"/>
      <c r="P32" s="278"/>
      <c r="Q32" s="378"/>
    </row>
    <row r="33" spans="1:17" ht="18.75">
      <c r="A33" s="349"/>
      <c r="B33" s="298"/>
      <c r="C33" s="298"/>
      <c r="D33" s="298"/>
      <c r="E33" s="420" t="s">
        <v>142</v>
      </c>
      <c r="F33" s="299"/>
      <c r="G33" s="299"/>
      <c r="H33" s="299"/>
      <c r="I33" s="299"/>
      <c r="J33" s="300"/>
      <c r="K33" s="282"/>
      <c r="L33" s="282"/>
      <c r="M33" s="349"/>
      <c r="N33" s="349"/>
      <c r="O33" s="642"/>
      <c r="P33" s="278"/>
      <c r="Q33" s="378"/>
    </row>
    <row r="34" spans="1:17" ht="21" customHeight="1">
      <c r="A34" s="347"/>
      <c r="B34" s="339"/>
      <c r="C34" s="339"/>
      <c r="D34" s="339"/>
      <c r="E34" s="331"/>
      <c r="F34" s="1917" t="s">
        <v>1025</v>
      </c>
      <c r="G34" s="1917"/>
      <c r="H34" s="1917"/>
      <c r="I34" s="1917"/>
      <c r="J34" s="1918"/>
      <c r="K34" s="384">
        <v>886265</v>
      </c>
      <c r="L34" s="384">
        <v>992597</v>
      </c>
      <c r="M34" s="347">
        <v>969623</v>
      </c>
      <c r="N34" s="347">
        <v>796086</v>
      </c>
      <c r="O34" s="640">
        <v>1000000</v>
      </c>
      <c r="P34" s="1054">
        <f aca="true" t="shared" si="1" ref="P34:P40">IF(OR(O34&lt;=0,Q34&lt;=0),"-",(((Q34-O34)*100)/O34))</f>
        <v>0</v>
      </c>
      <c r="Q34" s="395">
        <v>1000000</v>
      </c>
    </row>
    <row r="35" spans="1:17" ht="21" customHeight="1">
      <c r="A35" s="347"/>
      <c r="B35" s="339"/>
      <c r="C35" s="339"/>
      <c r="D35" s="339"/>
      <c r="E35" s="339"/>
      <c r="F35" s="1917" t="s">
        <v>1026</v>
      </c>
      <c r="G35" s="1917"/>
      <c r="H35" s="1917"/>
      <c r="I35" s="1917"/>
      <c r="J35" s="1918"/>
      <c r="K35" s="384">
        <v>875348.6</v>
      </c>
      <c r="L35" s="384">
        <v>1786774</v>
      </c>
      <c r="M35" s="347">
        <v>851725</v>
      </c>
      <c r="N35" s="347">
        <v>644600</v>
      </c>
      <c r="O35" s="640">
        <v>1000000</v>
      </c>
      <c r="P35" s="1054">
        <f t="shared" si="1"/>
        <v>0</v>
      </c>
      <c r="Q35" s="378">
        <v>1000000</v>
      </c>
    </row>
    <row r="36" spans="1:17" ht="18.75">
      <c r="A36" s="425"/>
      <c r="B36" s="426"/>
      <c r="C36" s="426"/>
      <c r="D36" s="426"/>
      <c r="E36" s="477"/>
      <c r="F36" s="1913" t="s">
        <v>1027</v>
      </c>
      <c r="G36" s="1913"/>
      <c r="H36" s="1913"/>
      <c r="I36" s="1913"/>
      <c r="J36" s="1914"/>
      <c r="K36" s="428">
        <v>119400</v>
      </c>
      <c r="L36" s="428">
        <v>120190</v>
      </c>
      <c r="M36" s="425">
        <v>118720</v>
      </c>
      <c r="N36" s="425">
        <v>83172</v>
      </c>
      <c r="O36" s="643">
        <v>150000</v>
      </c>
      <c r="P36" s="1062">
        <f t="shared" si="1"/>
        <v>-66.66666666666667</v>
      </c>
      <c r="Q36" s="378">
        <v>50000</v>
      </c>
    </row>
    <row r="37" spans="1:17" ht="18.75">
      <c r="A37" s="349"/>
      <c r="B37" s="298"/>
      <c r="C37" s="298"/>
      <c r="D37" s="298"/>
      <c r="E37" s="376"/>
      <c r="F37" s="1906" t="s">
        <v>1028</v>
      </c>
      <c r="G37" s="1906"/>
      <c r="H37" s="1906"/>
      <c r="I37" s="1906"/>
      <c r="J37" s="1907"/>
      <c r="K37" s="278">
        <v>0</v>
      </c>
      <c r="L37" s="278">
        <v>47816</v>
      </c>
      <c r="M37" s="571">
        <v>24180</v>
      </c>
      <c r="N37" s="571">
        <v>31361</v>
      </c>
      <c r="O37" s="642">
        <v>50000</v>
      </c>
      <c r="P37" s="1052">
        <f t="shared" si="1"/>
        <v>60</v>
      </c>
      <c r="Q37" s="378">
        <v>80000</v>
      </c>
    </row>
    <row r="38" spans="1:17" ht="18.75">
      <c r="A38" s="347"/>
      <c r="B38" s="339"/>
      <c r="C38" s="339"/>
      <c r="D38" s="339"/>
      <c r="E38" s="382"/>
      <c r="F38" s="1917" t="s">
        <v>1029</v>
      </c>
      <c r="G38" s="1917"/>
      <c r="H38" s="1917"/>
      <c r="I38" s="1917"/>
      <c r="J38" s="1918"/>
      <c r="K38" s="383">
        <v>0</v>
      </c>
      <c r="L38" s="383">
        <v>0</v>
      </c>
      <c r="M38" s="569">
        <v>0</v>
      </c>
      <c r="N38" s="569">
        <v>0</v>
      </c>
      <c r="O38" s="640">
        <v>30000</v>
      </c>
      <c r="P38" s="333">
        <f t="shared" si="1"/>
        <v>0</v>
      </c>
      <c r="Q38" s="395">
        <v>30000</v>
      </c>
    </row>
    <row r="39" spans="1:17" s="366" customFormat="1" ht="19.5">
      <c r="A39" s="1853" t="s">
        <v>143</v>
      </c>
      <c r="B39" s="1854"/>
      <c r="C39" s="1854"/>
      <c r="D39" s="1854"/>
      <c r="E39" s="1854"/>
      <c r="F39" s="1854"/>
      <c r="G39" s="1854"/>
      <c r="H39" s="1854"/>
      <c r="I39" s="1854"/>
      <c r="J39" s="1855"/>
      <c r="K39" s="277">
        <f>SUM(K34:K38)</f>
        <v>1881013.6</v>
      </c>
      <c r="L39" s="277">
        <f>SUM(L34:L38)</f>
        <v>2947377</v>
      </c>
      <c r="M39" s="277">
        <f>SUM(M34:M38)</f>
        <v>1964248</v>
      </c>
      <c r="N39" s="659">
        <f>SUM(N34:N38)</f>
        <v>1555219</v>
      </c>
      <c r="O39" s="644">
        <f>SUM(O34:O38)</f>
        <v>2230000</v>
      </c>
      <c r="P39" s="1069">
        <f t="shared" si="1"/>
        <v>-3.1390134529147984</v>
      </c>
      <c r="Q39" s="939">
        <f>SUM(Q34:Q38)</f>
        <v>2160000</v>
      </c>
    </row>
    <row r="40" spans="1:17" s="366" customFormat="1" ht="20.25" thickBot="1">
      <c r="A40" s="1865" t="s">
        <v>156</v>
      </c>
      <c r="B40" s="1866"/>
      <c r="C40" s="1866"/>
      <c r="D40" s="1866"/>
      <c r="E40" s="1866"/>
      <c r="F40" s="1866"/>
      <c r="G40" s="1866"/>
      <c r="H40" s="1866"/>
      <c r="I40" s="1866"/>
      <c r="J40" s="1867"/>
      <c r="K40" s="280">
        <f>SUM(K39)</f>
        <v>1881013.6</v>
      </c>
      <c r="L40" s="280">
        <f>SUM(L39)</f>
        <v>2947377</v>
      </c>
      <c r="M40" s="830">
        <f>SUM(M39)</f>
        <v>1964248</v>
      </c>
      <c r="N40" s="830">
        <f>SUM(N39)</f>
        <v>1555219</v>
      </c>
      <c r="O40" s="645">
        <f>O39</f>
        <v>2230000</v>
      </c>
      <c r="P40" s="1087">
        <f t="shared" si="1"/>
        <v>-3.1390134529147984</v>
      </c>
      <c r="Q40" s="391">
        <f>Q39</f>
        <v>2160000</v>
      </c>
    </row>
    <row r="41" spans="1:17" s="366" customFormat="1" ht="19.5" thickTop="1">
      <c r="A41" s="1547"/>
      <c r="B41" s="1548"/>
      <c r="C41" s="1548"/>
      <c r="D41" s="1549" t="s">
        <v>252</v>
      </c>
      <c r="E41" s="1548"/>
      <c r="F41" s="1548"/>
      <c r="G41" s="1550"/>
      <c r="H41" s="1550"/>
      <c r="I41" s="1550"/>
      <c r="J41" s="1550"/>
      <c r="K41" s="1551"/>
      <c r="L41" s="1552"/>
      <c r="M41" s="1553"/>
      <c r="N41" s="1554"/>
      <c r="O41" s="1555"/>
      <c r="P41" s="1556"/>
      <c r="Q41" s="1557"/>
    </row>
    <row r="42" spans="1:17" s="366" customFormat="1" ht="18.75">
      <c r="A42" s="393"/>
      <c r="B42" s="394"/>
      <c r="C42" s="394"/>
      <c r="D42" s="331" t="s">
        <v>1030</v>
      </c>
      <c r="E42" s="1546"/>
      <c r="F42" s="1546"/>
      <c r="G42" s="1546"/>
      <c r="H42" s="1546"/>
      <c r="I42" s="675"/>
      <c r="J42" s="675"/>
      <c r="K42" s="384">
        <v>120000</v>
      </c>
      <c r="L42" s="340">
        <v>115000</v>
      </c>
      <c r="M42" s="339">
        <v>120000</v>
      </c>
      <c r="N42" s="347">
        <v>60000</v>
      </c>
      <c r="O42" s="638">
        <v>100000</v>
      </c>
      <c r="P42" s="1054" t="str">
        <f>IF(OR(O42&lt;=0,Q42&lt;=0),"-",(((Q42-O42)*100)/O42))</f>
        <v>-</v>
      </c>
      <c r="Q42" s="374">
        <v>0</v>
      </c>
    </row>
    <row r="43" spans="1:17" s="366" customFormat="1" ht="19.5">
      <c r="A43" s="1853" t="s">
        <v>348</v>
      </c>
      <c r="B43" s="1854"/>
      <c r="C43" s="1854"/>
      <c r="D43" s="1854"/>
      <c r="E43" s="1854"/>
      <c r="F43" s="1854"/>
      <c r="G43" s="1854"/>
      <c r="H43" s="1854"/>
      <c r="I43" s="1854"/>
      <c r="J43" s="1855"/>
      <c r="K43" s="277">
        <f aca="true" t="shared" si="2" ref="K43:O44">K42</f>
        <v>120000</v>
      </c>
      <c r="L43" s="277">
        <f t="shared" si="2"/>
        <v>115000</v>
      </c>
      <c r="M43" s="277">
        <f t="shared" si="2"/>
        <v>120000</v>
      </c>
      <c r="N43" s="639">
        <f t="shared" si="2"/>
        <v>60000</v>
      </c>
      <c r="O43" s="644">
        <f t="shared" si="2"/>
        <v>100000</v>
      </c>
      <c r="P43" s="1069" t="str">
        <f>IF(OR(O43&lt;=0,Q43&lt;=0),"-",(((Q43-O43)*100)/O43))</f>
        <v>-</v>
      </c>
      <c r="Q43" s="390">
        <f>Q42</f>
        <v>0</v>
      </c>
    </row>
    <row r="44" spans="1:17" s="366" customFormat="1" ht="20.25" thickBot="1">
      <c r="A44" s="1865" t="s">
        <v>159</v>
      </c>
      <c r="B44" s="1866"/>
      <c r="C44" s="1866"/>
      <c r="D44" s="1866"/>
      <c r="E44" s="1866"/>
      <c r="F44" s="1866"/>
      <c r="G44" s="1866"/>
      <c r="H44" s="1866"/>
      <c r="I44" s="1866"/>
      <c r="J44" s="1867"/>
      <c r="K44" s="280">
        <f t="shared" si="2"/>
        <v>120000</v>
      </c>
      <c r="L44" s="280">
        <f t="shared" si="2"/>
        <v>115000</v>
      </c>
      <c r="M44" s="830">
        <f t="shared" si="2"/>
        <v>120000</v>
      </c>
      <c r="N44" s="830">
        <f t="shared" si="2"/>
        <v>60000</v>
      </c>
      <c r="O44" s="621">
        <f t="shared" si="2"/>
        <v>100000</v>
      </c>
      <c r="P44" s="1081" t="str">
        <f>IF(OR(O44&lt;=0,Q44&lt;=0),"-",(((Q44-O44)*100)/O44))</f>
        <v>-</v>
      </c>
      <c r="Q44" s="280">
        <f>Q43</f>
        <v>0</v>
      </c>
    </row>
    <row r="45" spans="1:17" s="366" customFormat="1" ht="20.25" thickTop="1">
      <c r="A45" s="1910" t="s">
        <v>356</v>
      </c>
      <c r="B45" s="1911"/>
      <c r="C45" s="1911"/>
      <c r="D45" s="1911"/>
      <c r="E45" s="1911"/>
      <c r="F45" s="1911"/>
      <c r="G45" s="1911"/>
      <c r="H45" s="1911"/>
      <c r="I45" s="1911"/>
      <c r="J45" s="1912"/>
      <c r="K45" s="1524">
        <f>K40+K44</f>
        <v>2001013.6</v>
      </c>
      <c r="L45" s="1524">
        <f>L40+L44</f>
        <v>3062377</v>
      </c>
      <c r="M45" s="1524">
        <f>M40+M44</f>
        <v>2084248</v>
      </c>
      <c r="N45" s="1525">
        <f>N40+N44</f>
        <v>1615219</v>
      </c>
      <c r="O45" s="1526">
        <f>O40+O44</f>
        <v>2330000</v>
      </c>
      <c r="P45" s="1527">
        <f>IF(OR(O45&lt;=0,Q45&lt;=0),"-",(((Q45-O45)*100)/O45))</f>
        <v>-7.296137339055794</v>
      </c>
      <c r="Q45" s="1528">
        <f>Q40+Q44</f>
        <v>2160000</v>
      </c>
    </row>
    <row r="46" spans="1:17" s="392" customFormat="1" ht="18.75">
      <c r="A46" s="406"/>
      <c r="B46" s="1858" t="s">
        <v>411</v>
      </c>
      <c r="C46" s="1858"/>
      <c r="D46" s="1858"/>
      <c r="E46" s="1858"/>
      <c r="F46" s="1858"/>
      <c r="G46" s="1858"/>
      <c r="H46" s="1858"/>
      <c r="I46" s="1858"/>
      <c r="J46" s="1859"/>
      <c r="K46" s="310"/>
      <c r="L46" s="310"/>
      <c r="M46" s="623"/>
      <c r="N46" s="623"/>
      <c r="O46" s="646"/>
      <c r="P46" s="777"/>
      <c r="Q46" s="403"/>
    </row>
    <row r="47" spans="1:17" s="392" customFormat="1" ht="18.75">
      <c r="A47" s="381"/>
      <c r="B47" s="375"/>
      <c r="C47" s="1868" t="s">
        <v>243</v>
      </c>
      <c r="D47" s="1868"/>
      <c r="E47" s="1868"/>
      <c r="F47" s="1868"/>
      <c r="G47" s="1868"/>
      <c r="H47" s="1868"/>
      <c r="I47" s="1868"/>
      <c r="J47" s="1892"/>
      <c r="K47" s="279"/>
      <c r="L47" s="279"/>
      <c r="M47" s="574"/>
      <c r="N47" s="574"/>
      <c r="O47" s="647"/>
      <c r="P47" s="461"/>
      <c r="Q47" s="404"/>
    </row>
    <row r="48" spans="1:17" s="392" customFormat="1" ht="18.75">
      <c r="A48" s="381"/>
      <c r="B48" s="375"/>
      <c r="C48" s="375"/>
      <c r="D48" s="342" t="s">
        <v>245</v>
      </c>
      <c r="E48" s="298"/>
      <c r="F48" s="298"/>
      <c r="G48" s="298"/>
      <c r="H48" s="298"/>
      <c r="I48" s="298"/>
      <c r="J48" s="405"/>
      <c r="K48" s="279"/>
      <c r="L48" s="279"/>
      <c r="M48" s="574"/>
      <c r="N48" s="574"/>
      <c r="O48" s="647"/>
      <c r="P48" s="461"/>
      <c r="Q48" s="404"/>
    </row>
    <row r="49" spans="1:17" s="392" customFormat="1" ht="18.75">
      <c r="A49" s="349"/>
      <c r="B49" s="298"/>
      <c r="C49" s="298"/>
      <c r="D49" s="298"/>
      <c r="E49" s="420" t="s">
        <v>142</v>
      </c>
      <c r="F49" s="299"/>
      <c r="G49" s="299"/>
      <c r="H49" s="299"/>
      <c r="I49" s="299"/>
      <c r="J49" s="300"/>
      <c r="K49" s="279"/>
      <c r="L49" s="279"/>
      <c r="M49" s="574"/>
      <c r="N49" s="574"/>
      <c r="O49" s="647"/>
      <c r="P49" s="461"/>
      <c r="Q49" s="404"/>
    </row>
    <row r="50" spans="1:17" s="392" customFormat="1" ht="18.75">
      <c r="A50" s="349"/>
      <c r="B50" s="298"/>
      <c r="C50" s="298"/>
      <c r="D50" s="298"/>
      <c r="E50" s="1860" t="s">
        <v>1031</v>
      </c>
      <c r="F50" s="1860"/>
      <c r="G50" s="1860"/>
      <c r="H50" s="1860"/>
      <c r="I50" s="1860"/>
      <c r="J50" s="1861"/>
      <c r="K50" s="279">
        <v>0</v>
      </c>
      <c r="L50" s="447">
        <v>293474</v>
      </c>
      <c r="M50" s="651">
        <v>0</v>
      </c>
      <c r="N50" s="651">
        <v>52140</v>
      </c>
      <c r="O50" s="653">
        <v>0</v>
      </c>
      <c r="P50" s="1094" t="str">
        <f>IF(OR(O50&lt;=0,Q50&lt;=0),"-",(((Q50-O50)*100)/O50))</f>
        <v>-</v>
      </c>
      <c r="Q50" s="448">
        <v>0</v>
      </c>
    </row>
    <row r="51" spans="1:17" s="392" customFormat="1" ht="18.75">
      <c r="A51" s="349"/>
      <c r="B51" s="298"/>
      <c r="C51" s="298"/>
      <c r="D51" s="298"/>
      <c r="E51" s="1860" t="s">
        <v>1032</v>
      </c>
      <c r="F51" s="1860"/>
      <c r="G51" s="1860"/>
      <c r="H51" s="1860"/>
      <c r="I51" s="1860"/>
      <c r="J51" s="1861"/>
      <c r="K51" s="279">
        <v>0</v>
      </c>
      <c r="L51" s="279">
        <v>0</v>
      </c>
      <c r="M51" s="651">
        <v>0</v>
      </c>
      <c r="N51" s="651">
        <v>252730</v>
      </c>
      <c r="O51" s="653">
        <v>300000</v>
      </c>
      <c r="P51" s="1094" t="str">
        <f>IF(OR(O51&lt;=0,Q51&lt;=0),"-",(((Q51-O51)*100)/O51))</f>
        <v>-</v>
      </c>
      <c r="Q51" s="448">
        <v>0</v>
      </c>
    </row>
    <row r="52" spans="1:17" s="392" customFormat="1" ht="18.75">
      <c r="A52" s="349"/>
      <c r="B52" s="298"/>
      <c r="C52" s="298"/>
      <c r="D52" s="298"/>
      <c r="E52" s="1860" t="s">
        <v>1033</v>
      </c>
      <c r="F52" s="1860"/>
      <c r="G52" s="1860"/>
      <c r="H52" s="1860"/>
      <c r="I52" s="1860"/>
      <c r="J52" s="1861"/>
      <c r="K52" s="279">
        <v>0</v>
      </c>
      <c r="L52" s="279">
        <v>0</v>
      </c>
      <c r="M52" s="279">
        <v>0</v>
      </c>
      <c r="N52" s="279">
        <v>0</v>
      </c>
      <c r="O52" s="653">
        <v>500000</v>
      </c>
      <c r="P52" s="1094">
        <f>IF(OR(O52&lt;=0,Q52&lt;=0),"-",(((Q52-O52)*100)/O52))</f>
        <v>0</v>
      </c>
      <c r="Q52" s="448">
        <v>500000</v>
      </c>
    </row>
    <row r="53" spans="1:17" s="366" customFormat="1" ht="18.75">
      <c r="A53" s="1853" t="s">
        <v>143</v>
      </c>
      <c r="B53" s="1854"/>
      <c r="C53" s="1854"/>
      <c r="D53" s="1854"/>
      <c r="E53" s="1854"/>
      <c r="F53" s="1854"/>
      <c r="G53" s="1854"/>
      <c r="H53" s="1854"/>
      <c r="I53" s="1854"/>
      <c r="J53" s="1855"/>
      <c r="K53" s="277">
        <f>SUM(K50:K52)</f>
        <v>0</v>
      </c>
      <c r="L53" s="277">
        <f>SUM(L50:L52)</f>
        <v>293474</v>
      </c>
      <c r="M53" s="277">
        <f>SUM(M50:M52)</f>
        <v>0</v>
      </c>
      <c r="N53" s="284">
        <f>SUM(N50:N52)</f>
        <v>304870</v>
      </c>
      <c r="O53" s="644">
        <f>SUM(O50:O52)</f>
        <v>800000</v>
      </c>
      <c r="P53" s="460">
        <f>IF(OR(O53&lt;=0,Q53&lt;=0),"-",(((Q53-O53)*100)/O53))</f>
        <v>-37.5</v>
      </c>
      <c r="Q53" s="390">
        <f>SUM(Q50:Q52)</f>
        <v>500000</v>
      </c>
    </row>
    <row r="54" spans="1:17" s="366" customFormat="1" ht="19.5" thickBot="1">
      <c r="A54" s="1865" t="s">
        <v>156</v>
      </c>
      <c r="B54" s="1866"/>
      <c r="C54" s="1866"/>
      <c r="D54" s="1866"/>
      <c r="E54" s="1866"/>
      <c r="F54" s="1866"/>
      <c r="G54" s="1866"/>
      <c r="H54" s="1866"/>
      <c r="I54" s="1866"/>
      <c r="J54" s="1867"/>
      <c r="K54" s="280">
        <f>SUM(K53)</f>
        <v>0</v>
      </c>
      <c r="L54" s="280">
        <f>SUM(L53)</f>
        <v>293474</v>
      </c>
      <c r="M54" s="612">
        <f>SUM(M53)</f>
        <v>0</v>
      </c>
      <c r="N54" s="612">
        <f>SUM(N53)</f>
        <v>304870</v>
      </c>
      <c r="O54" s="645">
        <f>O53</f>
        <v>800000</v>
      </c>
      <c r="P54" s="1025">
        <f>IF(OR(O54&lt;=0,Q54&lt;=0),"-",(((Q54-O54)*100)/O54))</f>
        <v>-37.5</v>
      </c>
      <c r="Q54" s="391">
        <f>Q53</f>
        <v>500000</v>
      </c>
    </row>
    <row r="55" spans="1:17" s="392" customFormat="1" ht="19.5" thickTop="1">
      <c r="A55" s="400"/>
      <c r="B55" s="401"/>
      <c r="C55" s="1915" t="s">
        <v>248</v>
      </c>
      <c r="D55" s="1915"/>
      <c r="E55" s="1915"/>
      <c r="F55" s="1915"/>
      <c r="G55" s="1915"/>
      <c r="H55" s="1915"/>
      <c r="I55" s="1915"/>
      <c r="J55" s="1916"/>
      <c r="K55" s="341"/>
      <c r="L55" s="341"/>
      <c r="M55" s="632"/>
      <c r="N55" s="632"/>
      <c r="O55" s="648"/>
      <c r="P55" s="1096"/>
      <c r="Q55" s="476"/>
    </row>
    <row r="56" spans="1:17" s="392" customFormat="1" ht="18.75">
      <c r="A56" s="294"/>
      <c r="B56" s="296"/>
      <c r="C56" s="296"/>
      <c r="D56" s="296" t="s">
        <v>250</v>
      </c>
      <c r="E56" s="299"/>
      <c r="F56" s="299"/>
      <c r="G56" s="299"/>
      <c r="H56" s="299"/>
      <c r="I56" s="299"/>
      <c r="J56" s="407"/>
      <c r="K56" s="279"/>
      <c r="L56" s="279"/>
      <c r="M56" s="574"/>
      <c r="N56" s="574"/>
      <c r="O56" s="647"/>
      <c r="P56" s="461"/>
      <c r="Q56" s="404"/>
    </row>
    <row r="57" spans="1:17" s="392" customFormat="1" ht="18.75">
      <c r="A57" s="312"/>
      <c r="B57" s="313"/>
      <c r="C57" s="313"/>
      <c r="D57" s="313"/>
      <c r="E57" s="1885" t="s">
        <v>412</v>
      </c>
      <c r="F57" s="1885"/>
      <c r="G57" s="1885"/>
      <c r="H57" s="1885"/>
      <c r="I57" s="1885"/>
      <c r="J57" s="1919"/>
      <c r="K57" s="279"/>
      <c r="L57" s="279"/>
      <c r="M57" s="574"/>
      <c r="N57" s="574"/>
      <c r="O57" s="647"/>
      <c r="P57" s="461"/>
      <c r="Q57" s="404"/>
    </row>
    <row r="58" spans="1:17" s="392" customFormat="1" ht="18.75">
      <c r="A58" s="312"/>
      <c r="B58" s="313"/>
      <c r="C58" s="313"/>
      <c r="D58" s="313"/>
      <c r="E58" s="1863" t="s">
        <v>1122</v>
      </c>
      <c r="F58" s="1885"/>
      <c r="G58" s="1885"/>
      <c r="H58" s="1885"/>
      <c r="I58" s="1885"/>
      <c r="J58" s="1919"/>
      <c r="K58" s="279">
        <v>0</v>
      </c>
      <c r="L58" s="447">
        <v>0</v>
      </c>
      <c r="M58" s="651">
        <v>279605</v>
      </c>
      <c r="N58" s="651">
        <v>0</v>
      </c>
      <c r="O58" s="647">
        <v>0</v>
      </c>
      <c r="P58" s="151" t="str">
        <f>IF(OR(O58&lt;=0,Q58&lt;=0),"-",(((Q58-O58)*100)/O58))</f>
        <v>-</v>
      </c>
      <c r="Q58" s="404">
        <v>0</v>
      </c>
    </row>
    <row r="59" spans="1:17" s="392" customFormat="1" ht="18.75">
      <c r="A59" s="308"/>
      <c r="B59" s="309"/>
      <c r="C59" s="309"/>
      <c r="D59" s="309"/>
      <c r="E59" s="751" t="s">
        <v>1123</v>
      </c>
      <c r="F59" s="753"/>
      <c r="G59" s="753"/>
      <c r="H59" s="753"/>
      <c r="I59" s="753"/>
      <c r="J59" s="754"/>
      <c r="K59" s="310">
        <v>0</v>
      </c>
      <c r="L59" s="778">
        <v>99000</v>
      </c>
      <c r="M59" s="914">
        <v>0</v>
      </c>
      <c r="N59" s="914">
        <v>0</v>
      </c>
      <c r="O59" s="646">
        <v>0</v>
      </c>
      <c r="P59" s="777" t="str">
        <f>IF(OR(O59&lt;=0,Q59&lt;=0),"-",(((Q59-O59)*100)/O59))</f>
        <v>-</v>
      </c>
      <c r="Q59" s="403">
        <v>0</v>
      </c>
    </row>
    <row r="60" spans="1:17" s="392" customFormat="1" ht="18.75">
      <c r="A60" s="308"/>
      <c r="B60" s="309"/>
      <c r="C60" s="309"/>
      <c r="D60" s="418" t="s">
        <v>431</v>
      </c>
      <c r="E60" s="751"/>
      <c r="F60" s="753"/>
      <c r="G60" s="753"/>
      <c r="H60" s="753"/>
      <c r="I60" s="753"/>
      <c r="J60" s="754"/>
      <c r="K60" s="310"/>
      <c r="L60" s="778"/>
      <c r="M60" s="914"/>
      <c r="N60" s="914"/>
      <c r="O60" s="646"/>
      <c r="P60" s="777"/>
      <c r="Q60" s="403"/>
    </row>
    <row r="61" spans="1:17" s="392" customFormat="1" ht="18.75">
      <c r="A61" s="316"/>
      <c r="B61" s="317"/>
      <c r="C61" s="317"/>
      <c r="D61" s="317"/>
      <c r="E61" s="671" t="s">
        <v>1124</v>
      </c>
      <c r="F61" s="670"/>
      <c r="G61" s="670"/>
      <c r="H61" s="670"/>
      <c r="I61" s="670"/>
      <c r="J61" s="676"/>
      <c r="K61" s="321">
        <v>0</v>
      </c>
      <c r="L61" s="691">
        <v>0</v>
      </c>
      <c r="M61" s="689">
        <v>0</v>
      </c>
      <c r="N61" s="689">
        <v>0</v>
      </c>
      <c r="O61" s="690">
        <v>0</v>
      </c>
      <c r="P61" s="1040" t="str">
        <f>IF(OR(O61&lt;=0,Q61&lt;=0),"-",(((Q61-O61)*100)/O61))</f>
        <v>-</v>
      </c>
      <c r="Q61" s="692">
        <v>0</v>
      </c>
    </row>
    <row r="62" spans="1:17" ht="19.5" thickBot="1">
      <c r="A62" s="1865" t="s">
        <v>160</v>
      </c>
      <c r="B62" s="1866"/>
      <c r="C62" s="1866"/>
      <c r="D62" s="1866"/>
      <c r="E62" s="1866"/>
      <c r="F62" s="1866"/>
      <c r="G62" s="1866"/>
      <c r="H62" s="1866"/>
      <c r="I62" s="1866"/>
      <c r="J62" s="1867"/>
      <c r="K62" s="280">
        <f>SUM(K58:K61)</f>
        <v>0</v>
      </c>
      <c r="L62" s="280">
        <f>SUM(L58:L61)</f>
        <v>99000</v>
      </c>
      <c r="M62" s="280">
        <f>SUM(M58:M61)</f>
        <v>279605</v>
      </c>
      <c r="N62" s="612">
        <f>SUM(N58:N61)</f>
        <v>0</v>
      </c>
      <c r="O62" s="621">
        <f>SUM(O58:O61)</f>
        <v>0</v>
      </c>
      <c r="P62" s="1097" t="str">
        <f>IF(OR(O62&lt;=0,Q62&lt;=0),"-",(((Q62-O62)*100)/O62))</f>
        <v>-</v>
      </c>
      <c r="Q62" s="280">
        <f>SUM(Q58:Q61)</f>
        <v>0</v>
      </c>
    </row>
    <row r="63" spans="1:17" s="366" customFormat="1" ht="20.25" thickBot="1" thickTop="1">
      <c r="A63" s="1893" t="s">
        <v>413</v>
      </c>
      <c r="B63" s="1872"/>
      <c r="C63" s="1872"/>
      <c r="D63" s="1872"/>
      <c r="E63" s="1872"/>
      <c r="F63" s="1872"/>
      <c r="G63" s="1872"/>
      <c r="H63" s="1872"/>
      <c r="I63" s="1872"/>
      <c r="J63" s="1873"/>
      <c r="K63" s="1487">
        <f>K54+K62</f>
        <v>0</v>
      </c>
      <c r="L63" s="1487">
        <f>L54+L62</f>
        <v>392474</v>
      </c>
      <c r="M63" s="1487">
        <f>M54+M62</f>
        <v>279605</v>
      </c>
      <c r="N63" s="1529">
        <f>N54+N62</f>
        <v>304870</v>
      </c>
      <c r="O63" s="1530">
        <f>O54+O62</f>
        <v>800000</v>
      </c>
      <c r="P63" s="1531">
        <f>IF(OR(O63&lt;=0,Q63&lt;=0),"-",(((Q63-O63)*100)/O63))</f>
        <v>-37.5</v>
      </c>
      <c r="Q63" s="1532">
        <f>Q54+Q62</f>
        <v>500000</v>
      </c>
    </row>
    <row r="64" spans="1:17" ht="20.25" thickBot="1" thickTop="1">
      <c r="A64" s="1923" t="s">
        <v>357</v>
      </c>
      <c r="B64" s="1924"/>
      <c r="C64" s="1924"/>
      <c r="D64" s="1924"/>
      <c r="E64" s="1924"/>
      <c r="F64" s="1924"/>
      <c r="G64" s="1924"/>
      <c r="H64" s="1924"/>
      <c r="I64" s="1924"/>
      <c r="J64" s="1925"/>
      <c r="K64" s="1533">
        <f>SUM(K29+K45+K63)</f>
        <v>2864844.6</v>
      </c>
      <c r="L64" s="1533">
        <f>SUM(L29+L45+L63)</f>
        <v>4422604</v>
      </c>
      <c r="M64" s="1533">
        <f>SUM(M29+M45+M63)</f>
        <v>3100239</v>
      </c>
      <c r="N64" s="1534">
        <f>SUM(N29+N45+N63)</f>
        <v>7743312</v>
      </c>
      <c r="O64" s="1535">
        <f>SUM(O29+O45+O63)</f>
        <v>4230000</v>
      </c>
      <c r="P64" s="1536">
        <f>IF(OR(O64&lt;=0,Q64&lt;=0),"-",(((Q64-O64)*100)/O64))</f>
        <v>-13.47517730496454</v>
      </c>
      <c r="Q64" s="1533">
        <f>SUM(Q29+Q45+Q63)</f>
        <v>3660000</v>
      </c>
    </row>
    <row r="65" spans="15:17" ht="19.5" thickTop="1">
      <c r="O65" s="289"/>
      <c r="P65" s="289"/>
      <c r="Q65" s="289"/>
    </row>
  </sheetData>
  <sheetProtection/>
  <mergeCells count="50">
    <mergeCell ref="A64:J64"/>
    <mergeCell ref="A39:J39"/>
    <mergeCell ref="A40:J40"/>
    <mergeCell ref="A53:J53"/>
    <mergeCell ref="A54:J54"/>
    <mergeCell ref="C55:J55"/>
    <mergeCell ref="E57:J57"/>
    <mergeCell ref="A63:J63"/>
    <mergeCell ref="E50:J50"/>
    <mergeCell ref="A62:J62"/>
    <mergeCell ref="E58:J58"/>
    <mergeCell ref="A1:Q1"/>
    <mergeCell ref="A2:Q2"/>
    <mergeCell ref="A3:Q3"/>
    <mergeCell ref="A4:Q4"/>
    <mergeCell ref="F14:J14"/>
    <mergeCell ref="A5:J6"/>
    <mergeCell ref="O5:Q5"/>
    <mergeCell ref="A21:J21"/>
    <mergeCell ref="F35:J35"/>
    <mergeCell ref="F38:J38"/>
    <mergeCell ref="A43:J43"/>
    <mergeCell ref="K5:N5"/>
    <mergeCell ref="C9:J9"/>
    <mergeCell ref="F13:J13"/>
    <mergeCell ref="A20:J20"/>
    <mergeCell ref="F17:J17"/>
    <mergeCell ref="F18:J18"/>
    <mergeCell ref="F37:J37"/>
    <mergeCell ref="A29:J29"/>
    <mergeCell ref="F36:J36"/>
    <mergeCell ref="B30:J30"/>
    <mergeCell ref="C31:J31"/>
    <mergeCell ref="A28:J28"/>
    <mergeCell ref="F34:J34"/>
    <mergeCell ref="E52:J52"/>
    <mergeCell ref="B46:J46"/>
    <mergeCell ref="C47:J47"/>
    <mergeCell ref="E51:J51"/>
    <mergeCell ref="A45:J45"/>
    <mergeCell ref="A44:J44"/>
    <mergeCell ref="B8:J8"/>
    <mergeCell ref="E24:I24"/>
    <mergeCell ref="F25:J25"/>
    <mergeCell ref="F26:J26"/>
    <mergeCell ref="A27:J27"/>
    <mergeCell ref="F12:J12"/>
    <mergeCell ref="F19:J19"/>
    <mergeCell ref="F15:J15"/>
    <mergeCell ref="F16:J16"/>
  </mergeCells>
  <printOptions horizontalCentered="1"/>
  <pageMargins left="0.1968503937007874" right="0.1968503937007874" top="0.984251968503937" bottom="0.984251968503937" header="0.31496062992125984" footer="0.5905511811023623"/>
  <pageSetup horizontalDpi="600" verticalDpi="600" orientation="landscape" paperSize="9" r:id="rId2"/>
  <ignoredErrors>
    <ignoredError sqref="P20:P25 P39:P40 P41:P51 P53:P64 P52 P27:P28 P29:P38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:R546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410" sqref="K410"/>
    </sheetView>
  </sheetViews>
  <sheetFormatPr defaultColWidth="9.00390625" defaultRowHeight="14.25"/>
  <cols>
    <col min="1" max="6" width="1.625" style="366" customWidth="1"/>
    <col min="7" max="9" width="9.00390625" style="366" customWidth="1"/>
    <col min="10" max="10" width="23.875" style="366" customWidth="1"/>
    <col min="11" max="15" width="11.75390625" style="441" customWidth="1"/>
    <col min="16" max="16" width="7.25390625" style="1101" customWidth="1"/>
    <col min="17" max="17" width="11.75390625" style="441" customWidth="1"/>
    <col min="18" max="16384" width="9.00390625" style="366" customWidth="1"/>
  </cols>
  <sheetData>
    <row r="1" spans="1:17" ht="18.75">
      <c r="A1" s="1880" t="s">
        <v>124</v>
      </c>
      <c r="B1" s="1880"/>
      <c r="C1" s="1880"/>
      <c r="D1" s="1880"/>
      <c r="E1" s="1880"/>
      <c r="F1" s="1880"/>
      <c r="G1" s="1880"/>
      <c r="H1" s="1880"/>
      <c r="I1" s="1880"/>
      <c r="J1" s="1880"/>
      <c r="K1" s="1880"/>
      <c r="L1" s="1880"/>
      <c r="M1" s="1880"/>
      <c r="N1" s="1880"/>
      <c r="O1" s="1880"/>
      <c r="P1" s="1880"/>
      <c r="Q1" s="1880"/>
    </row>
    <row r="2" spans="1:17" ht="18.75">
      <c r="A2" s="1880" t="s">
        <v>614</v>
      </c>
      <c r="B2" s="1880"/>
      <c r="C2" s="1880"/>
      <c r="D2" s="1880"/>
      <c r="E2" s="1880"/>
      <c r="F2" s="1880"/>
      <c r="G2" s="1880"/>
      <c r="H2" s="1880"/>
      <c r="I2" s="1880"/>
      <c r="J2" s="1880"/>
      <c r="K2" s="1880"/>
      <c r="L2" s="1880"/>
      <c r="M2" s="1880"/>
      <c r="N2" s="1880"/>
      <c r="O2" s="1880"/>
      <c r="P2" s="1880"/>
      <c r="Q2" s="1880"/>
    </row>
    <row r="3" spans="1:17" ht="18.75">
      <c r="A3" s="1880" t="s">
        <v>172</v>
      </c>
      <c r="B3" s="1880"/>
      <c r="C3" s="1880"/>
      <c r="D3" s="1880"/>
      <c r="E3" s="1880"/>
      <c r="F3" s="1880"/>
      <c r="G3" s="1880"/>
      <c r="H3" s="1880"/>
      <c r="I3" s="1880"/>
      <c r="J3" s="1880"/>
      <c r="K3" s="1880"/>
      <c r="L3" s="1880"/>
      <c r="M3" s="1880"/>
      <c r="N3" s="1880"/>
      <c r="O3" s="1880"/>
      <c r="P3" s="1880"/>
      <c r="Q3" s="1880"/>
    </row>
    <row r="4" spans="1:17" ht="18.75">
      <c r="A4" s="1955" t="s">
        <v>353</v>
      </c>
      <c r="B4" s="1955"/>
      <c r="C4" s="1955"/>
      <c r="D4" s="1955"/>
      <c r="E4" s="1955"/>
      <c r="F4" s="1955"/>
      <c r="G4" s="1955"/>
      <c r="H4" s="1955"/>
      <c r="I4" s="1955"/>
      <c r="J4" s="1955"/>
      <c r="K4" s="1955"/>
      <c r="L4" s="1955"/>
      <c r="M4" s="1955"/>
      <c r="N4" s="1955"/>
      <c r="O4" s="1955"/>
      <c r="P4" s="1955"/>
      <c r="Q4" s="1955"/>
    </row>
    <row r="5" spans="1:17" ht="18.75">
      <c r="A5" s="1922"/>
      <c r="B5" s="1922"/>
      <c r="C5" s="1922"/>
      <c r="D5" s="1922"/>
      <c r="E5" s="1922"/>
      <c r="F5" s="1922"/>
      <c r="G5" s="1922"/>
      <c r="H5" s="1922"/>
      <c r="I5" s="1922"/>
      <c r="J5" s="1922"/>
      <c r="K5" s="1740" t="s">
        <v>126</v>
      </c>
      <c r="L5" s="1620"/>
      <c r="M5" s="1620"/>
      <c r="N5" s="1741"/>
      <c r="O5" s="1876" t="s">
        <v>127</v>
      </c>
      <c r="P5" s="1877"/>
      <c r="Q5" s="1877"/>
    </row>
    <row r="6" spans="1:17" s="410" customFormat="1" ht="41.25" customHeight="1">
      <c r="A6" s="1922"/>
      <c r="B6" s="1922"/>
      <c r="C6" s="1922"/>
      <c r="D6" s="1922"/>
      <c r="E6" s="1922"/>
      <c r="F6" s="1922"/>
      <c r="G6" s="1922"/>
      <c r="H6" s="1922"/>
      <c r="I6" s="1922"/>
      <c r="J6" s="1922"/>
      <c r="K6" s="409" t="s">
        <v>175</v>
      </c>
      <c r="L6" s="409" t="s">
        <v>129</v>
      </c>
      <c r="M6" s="756" t="s">
        <v>365</v>
      </c>
      <c r="N6" s="756" t="s">
        <v>431</v>
      </c>
      <c r="O6" s="765" t="s">
        <v>492</v>
      </c>
      <c r="P6" s="291" t="s">
        <v>128</v>
      </c>
      <c r="Q6" s="409" t="s">
        <v>613</v>
      </c>
    </row>
    <row r="7" spans="1:17" ht="26.25" customHeight="1">
      <c r="A7" s="1950" t="s">
        <v>84</v>
      </c>
      <c r="B7" s="1951"/>
      <c r="C7" s="1951"/>
      <c r="D7" s="1951"/>
      <c r="E7" s="1951"/>
      <c r="F7" s="1951"/>
      <c r="G7" s="1951"/>
      <c r="H7" s="1951"/>
      <c r="I7" s="1951"/>
      <c r="J7" s="411"/>
      <c r="K7" s="412"/>
      <c r="L7" s="412"/>
      <c r="M7" s="757"/>
      <c r="N7" s="757"/>
      <c r="O7" s="766"/>
      <c r="P7" s="1091"/>
      <c r="Q7" s="412"/>
    </row>
    <row r="8" spans="1:17" ht="18.75">
      <c r="A8" s="294"/>
      <c r="B8" s="413" t="s">
        <v>85</v>
      </c>
      <c r="C8" s="358"/>
      <c r="D8" s="358"/>
      <c r="E8" s="358"/>
      <c r="F8" s="358"/>
      <c r="G8" s="358"/>
      <c r="H8" s="358"/>
      <c r="I8" s="358"/>
      <c r="J8" s="414"/>
      <c r="K8" s="396"/>
      <c r="L8" s="396"/>
      <c r="M8" s="758"/>
      <c r="N8" s="758"/>
      <c r="O8" s="767"/>
      <c r="P8" s="397"/>
      <c r="Q8" s="396"/>
    </row>
    <row r="9" spans="1:17" ht="21.75" customHeight="1">
      <c r="A9" s="294"/>
      <c r="B9" s="342"/>
      <c r="C9" s="1868" t="s">
        <v>248</v>
      </c>
      <c r="D9" s="1868"/>
      <c r="E9" s="1868"/>
      <c r="F9" s="1868"/>
      <c r="G9" s="1868"/>
      <c r="H9" s="1868"/>
      <c r="I9" s="1868"/>
      <c r="J9" s="1892"/>
      <c r="K9" s="396"/>
      <c r="L9" s="396"/>
      <c r="M9" s="758"/>
      <c r="N9" s="758"/>
      <c r="O9" s="767"/>
      <c r="P9" s="397"/>
      <c r="Q9" s="396"/>
    </row>
    <row r="10" spans="1:17" ht="21.75" customHeight="1">
      <c r="A10" s="294"/>
      <c r="B10" s="342"/>
      <c r="C10" s="342"/>
      <c r="D10" s="1868" t="s">
        <v>250</v>
      </c>
      <c r="E10" s="1868"/>
      <c r="F10" s="1868"/>
      <c r="G10" s="1868"/>
      <c r="H10" s="1868"/>
      <c r="I10" s="1868"/>
      <c r="J10" s="1892"/>
      <c r="K10" s="396"/>
      <c r="L10" s="396"/>
      <c r="M10" s="758"/>
      <c r="N10" s="758"/>
      <c r="O10" s="767"/>
      <c r="P10" s="397"/>
      <c r="Q10" s="396"/>
    </row>
    <row r="11" spans="1:17" ht="21.75" customHeight="1">
      <c r="A11" s="294"/>
      <c r="B11" s="342"/>
      <c r="C11" s="342"/>
      <c r="D11" s="296" t="s">
        <v>516</v>
      </c>
      <c r="E11" s="296"/>
      <c r="F11" s="296"/>
      <c r="G11" s="296"/>
      <c r="H11" s="296"/>
      <c r="I11" s="296"/>
      <c r="J11" s="297"/>
      <c r="K11" s="396"/>
      <c r="L11" s="396"/>
      <c r="M11" s="831"/>
      <c r="N11" s="831"/>
      <c r="O11" s="767"/>
      <c r="P11" s="397"/>
      <c r="Q11" s="396"/>
    </row>
    <row r="12" spans="1:17" ht="21.75" customHeight="1">
      <c r="A12" s="294"/>
      <c r="B12" s="342"/>
      <c r="C12" s="342"/>
      <c r="D12" s="296"/>
      <c r="E12" s="299" t="s">
        <v>1116</v>
      </c>
      <c r="F12" s="296"/>
      <c r="G12" s="296"/>
      <c r="H12" s="296"/>
      <c r="I12" s="296"/>
      <c r="J12" s="297"/>
      <c r="K12" s="396">
        <v>0</v>
      </c>
      <c r="L12" s="396">
        <v>0</v>
      </c>
      <c r="M12" s="758">
        <v>0</v>
      </c>
      <c r="N12" s="758">
        <v>0</v>
      </c>
      <c r="O12" s="601">
        <v>670000</v>
      </c>
      <c r="P12" s="278" t="str">
        <f>IF(OR(O12&lt;=0,Q12&lt;=0),"-",(((Q12-O12)*100)/O12))</f>
        <v>-</v>
      </c>
      <c r="Q12" s="276">
        <v>0</v>
      </c>
    </row>
    <row r="13" spans="1:17" s="61" customFormat="1" ht="18.75">
      <c r="A13" s="270"/>
      <c r="B13" s="271"/>
      <c r="C13" s="271"/>
      <c r="D13" s="271"/>
      <c r="E13" s="244" t="s">
        <v>1117</v>
      </c>
      <c r="F13" s="244"/>
      <c r="G13" s="244"/>
      <c r="H13" s="244"/>
      <c r="I13" s="244"/>
      <c r="J13" s="245"/>
      <c r="K13" s="310">
        <v>0</v>
      </c>
      <c r="L13" s="310">
        <v>0</v>
      </c>
      <c r="M13" s="310">
        <v>0</v>
      </c>
      <c r="N13" s="902">
        <v>0</v>
      </c>
      <c r="O13" s="978">
        <v>250000</v>
      </c>
      <c r="P13" s="1095" t="str">
        <f>IF(OR(O13&lt;=0,Q13&lt;=0),"-",(((Q13-O13)*100)/O13))</f>
        <v>-</v>
      </c>
      <c r="Q13" s="778">
        <v>0</v>
      </c>
    </row>
    <row r="14" spans="1:17" s="61" customFormat="1" ht="18.75">
      <c r="A14" s="270"/>
      <c r="B14" s="271"/>
      <c r="C14" s="271"/>
      <c r="D14" s="271"/>
      <c r="E14" s="244" t="s">
        <v>1121</v>
      </c>
      <c r="F14" s="244"/>
      <c r="G14" s="244"/>
      <c r="H14" s="244"/>
      <c r="I14" s="244"/>
      <c r="J14" s="245"/>
      <c r="K14" s="310">
        <v>0</v>
      </c>
      <c r="L14" s="310">
        <v>0</v>
      </c>
      <c r="M14" s="310">
        <v>0</v>
      </c>
      <c r="N14" s="902">
        <v>0</v>
      </c>
      <c r="O14" s="978">
        <v>0</v>
      </c>
      <c r="P14" s="1095" t="str">
        <f>IF(OR(O14&lt;=0,Q14&lt;=0),"-",(((Q14-O14)*100)/O14))</f>
        <v>-</v>
      </c>
      <c r="Q14" s="778">
        <v>500000</v>
      </c>
    </row>
    <row r="15" spans="1:17" ht="21.75" customHeight="1">
      <c r="A15" s="294"/>
      <c r="B15" s="342"/>
      <c r="C15" s="342"/>
      <c r="D15" s="296" t="s">
        <v>517</v>
      </c>
      <c r="E15" s="296"/>
      <c r="F15" s="296"/>
      <c r="G15" s="296"/>
      <c r="H15" s="296"/>
      <c r="I15" s="296"/>
      <c r="J15" s="297"/>
      <c r="K15" s="396"/>
      <c r="L15" s="396"/>
      <c r="M15" s="831"/>
      <c r="N15" s="831"/>
      <c r="O15" s="767"/>
      <c r="P15" s="397"/>
      <c r="Q15" s="396"/>
    </row>
    <row r="16" spans="1:17" ht="21.75" customHeight="1">
      <c r="A16" s="294"/>
      <c r="B16" s="342"/>
      <c r="C16" s="342"/>
      <c r="D16" s="296"/>
      <c r="E16" s="296"/>
      <c r="F16" s="299" t="s">
        <v>1118</v>
      </c>
      <c r="G16" s="296"/>
      <c r="H16" s="296"/>
      <c r="I16" s="296"/>
      <c r="J16" s="297"/>
      <c r="K16" s="396">
        <v>0</v>
      </c>
      <c r="L16" s="396">
        <v>0</v>
      </c>
      <c r="M16" s="396">
        <v>0</v>
      </c>
      <c r="N16" s="396">
        <v>0</v>
      </c>
      <c r="O16" s="767">
        <v>1000000</v>
      </c>
      <c r="P16" s="397" t="str">
        <f>IF(OR(O16&lt;=0,Q16&lt;=0),"-",(((Q16-O16)*100)/O16))</f>
        <v>-</v>
      </c>
      <c r="Q16" s="396">
        <v>0</v>
      </c>
    </row>
    <row r="17" spans="1:17" ht="21.75" customHeight="1">
      <c r="A17" s="294"/>
      <c r="B17" s="342"/>
      <c r="C17" s="342"/>
      <c r="D17" s="296"/>
      <c r="E17" s="296"/>
      <c r="F17" s="299" t="s">
        <v>518</v>
      </c>
      <c r="G17" s="296"/>
      <c r="H17" s="296"/>
      <c r="I17" s="296"/>
      <c r="J17" s="297"/>
      <c r="K17" s="396"/>
      <c r="L17" s="396"/>
      <c r="M17" s="396"/>
      <c r="N17" s="396"/>
      <c r="O17" s="767"/>
      <c r="P17" s="397"/>
      <c r="Q17" s="396"/>
    </row>
    <row r="18" spans="1:17" ht="21.75" customHeight="1">
      <c r="A18" s="294"/>
      <c r="B18" s="342"/>
      <c r="C18" s="342"/>
      <c r="D18" s="296"/>
      <c r="E18" s="296"/>
      <c r="F18" s="299" t="s">
        <v>1119</v>
      </c>
      <c r="G18" s="296"/>
      <c r="H18" s="296"/>
      <c r="I18" s="296"/>
      <c r="J18" s="297"/>
      <c r="K18" s="396">
        <v>0</v>
      </c>
      <c r="L18" s="396">
        <v>0</v>
      </c>
      <c r="M18" s="396">
        <v>0</v>
      </c>
      <c r="N18" s="396">
        <v>0</v>
      </c>
      <c r="O18" s="767">
        <v>1000000</v>
      </c>
      <c r="P18" s="397" t="str">
        <f aca="true" t="shared" si="0" ref="P18:P23">IF(OR(O18&lt;=0,Q18&lt;=0),"-",(((Q18-O18)*100)/O18))</f>
        <v>-</v>
      </c>
      <c r="Q18" s="396">
        <v>0</v>
      </c>
    </row>
    <row r="19" spans="1:17" ht="21.75" customHeight="1">
      <c r="A19" s="294"/>
      <c r="B19" s="342"/>
      <c r="C19" s="342"/>
      <c r="D19" s="296"/>
      <c r="E19" s="296"/>
      <c r="F19" s="299" t="s">
        <v>1120</v>
      </c>
      <c r="G19" s="296"/>
      <c r="H19" s="296"/>
      <c r="I19" s="296"/>
      <c r="J19" s="297"/>
      <c r="K19" s="396">
        <v>0</v>
      </c>
      <c r="L19" s="396">
        <v>0</v>
      </c>
      <c r="M19" s="396">
        <v>0</v>
      </c>
      <c r="N19" s="396">
        <v>0</v>
      </c>
      <c r="O19" s="767">
        <v>2000000</v>
      </c>
      <c r="P19" s="397" t="str">
        <f t="shared" si="0"/>
        <v>-</v>
      </c>
      <c r="Q19" s="396">
        <v>0</v>
      </c>
    </row>
    <row r="20" spans="1:17" ht="21">
      <c r="A20" s="1595"/>
      <c r="B20" s="1596"/>
      <c r="C20" s="1596"/>
      <c r="D20" s="1948" t="s">
        <v>519</v>
      </c>
      <c r="E20" s="1948"/>
      <c r="F20" s="1948"/>
      <c r="G20" s="1948"/>
      <c r="H20" s="1948"/>
      <c r="I20" s="1948"/>
      <c r="J20" s="1949"/>
      <c r="K20" s="1592">
        <v>6554700</v>
      </c>
      <c r="L20" s="1592">
        <v>4100900</v>
      </c>
      <c r="M20" s="759">
        <v>5484200</v>
      </c>
      <c r="N20" s="759">
        <v>2093800</v>
      </c>
      <c r="O20" s="1593">
        <v>5300000</v>
      </c>
      <c r="P20" s="1594">
        <f t="shared" si="0"/>
        <v>-5.660377358490566</v>
      </c>
      <c r="Q20" s="1592">
        <v>5000000</v>
      </c>
    </row>
    <row r="21" spans="1:17" ht="19.5">
      <c r="A21" s="1853" t="s">
        <v>158</v>
      </c>
      <c r="B21" s="1854"/>
      <c r="C21" s="1854"/>
      <c r="D21" s="1854"/>
      <c r="E21" s="1854"/>
      <c r="F21" s="1854"/>
      <c r="G21" s="1854"/>
      <c r="H21" s="1854"/>
      <c r="I21" s="1854"/>
      <c r="J21" s="1855"/>
      <c r="K21" s="303">
        <f>SUM(K12:K20)</f>
        <v>6554700</v>
      </c>
      <c r="L21" s="303">
        <f>SUM(L12:L20)</f>
        <v>4100900</v>
      </c>
      <c r="M21" s="303">
        <f>SUM(M12:M20)</f>
        <v>5484200</v>
      </c>
      <c r="N21" s="838">
        <f>SUM(N12:N20)</f>
        <v>2093800</v>
      </c>
      <c r="O21" s="738">
        <f>SUM(O12:O20)</f>
        <v>10220000</v>
      </c>
      <c r="P21" s="1069">
        <f t="shared" si="0"/>
        <v>-46.183953033268104</v>
      </c>
      <c r="Q21" s="303">
        <f>SUM(Q12:Q20)</f>
        <v>5500000</v>
      </c>
    </row>
    <row r="22" spans="1:17" ht="19.5">
      <c r="A22" s="1956" t="s">
        <v>160</v>
      </c>
      <c r="B22" s="1957"/>
      <c r="C22" s="1957"/>
      <c r="D22" s="1957"/>
      <c r="E22" s="1957"/>
      <c r="F22" s="1957"/>
      <c r="G22" s="1957"/>
      <c r="H22" s="1957"/>
      <c r="I22" s="1957"/>
      <c r="J22" s="1958"/>
      <c r="K22" s="352">
        <f aca="true" t="shared" si="1" ref="K22:O23">K21</f>
        <v>6554700</v>
      </c>
      <c r="L22" s="352">
        <f t="shared" si="1"/>
        <v>4100900</v>
      </c>
      <c r="M22" s="352">
        <f t="shared" si="1"/>
        <v>5484200</v>
      </c>
      <c r="N22" s="1257">
        <f t="shared" si="1"/>
        <v>2093800</v>
      </c>
      <c r="O22" s="749">
        <f t="shared" si="1"/>
        <v>10220000</v>
      </c>
      <c r="P22" s="1258">
        <f t="shared" si="0"/>
        <v>-46.183953033268104</v>
      </c>
      <c r="Q22" s="352">
        <f>Q21</f>
        <v>5500000</v>
      </c>
    </row>
    <row r="23" spans="1:17" ht="19.5">
      <c r="A23" s="1952" t="s">
        <v>173</v>
      </c>
      <c r="B23" s="1953"/>
      <c r="C23" s="1953"/>
      <c r="D23" s="1953"/>
      <c r="E23" s="1953"/>
      <c r="F23" s="1953"/>
      <c r="G23" s="1953"/>
      <c r="H23" s="1953"/>
      <c r="I23" s="1953"/>
      <c r="J23" s="1954"/>
      <c r="K23" s="1563">
        <f t="shared" si="1"/>
        <v>6554700</v>
      </c>
      <c r="L23" s="1563">
        <f t="shared" si="1"/>
        <v>4100900</v>
      </c>
      <c r="M23" s="1563">
        <f t="shared" si="1"/>
        <v>5484200</v>
      </c>
      <c r="N23" s="1564">
        <f t="shared" si="1"/>
        <v>2093800</v>
      </c>
      <c r="O23" s="1565">
        <f t="shared" si="1"/>
        <v>10220000</v>
      </c>
      <c r="P23" s="1566">
        <f t="shared" si="0"/>
        <v>-46.183953033268104</v>
      </c>
      <c r="Q23" s="1563">
        <f>Q22</f>
        <v>5500000</v>
      </c>
    </row>
    <row r="24" spans="1:17" ht="21.75" customHeight="1">
      <c r="A24" s="393"/>
      <c r="B24" s="338" t="s">
        <v>86</v>
      </c>
      <c r="C24" s="394"/>
      <c r="D24" s="675"/>
      <c r="E24" s="675"/>
      <c r="F24" s="675"/>
      <c r="G24" s="675"/>
      <c r="H24" s="675"/>
      <c r="I24" s="675"/>
      <c r="J24" s="877"/>
      <c r="K24" s="412"/>
      <c r="L24" s="412"/>
      <c r="M24" s="757"/>
      <c r="N24" s="757"/>
      <c r="O24" s="766"/>
      <c r="P24" s="1091"/>
      <c r="Q24" s="412"/>
    </row>
    <row r="25" spans="1:17" ht="21.75" customHeight="1">
      <c r="A25" s="381"/>
      <c r="B25" s="375"/>
      <c r="C25" s="1868" t="s">
        <v>248</v>
      </c>
      <c r="D25" s="1868"/>
      <c r="E25" s="1868"/>
      <c r="F25" s="1868"/>
      <c r="G25" s="1868"/>
      <c r="H25" s="1868"/>
      <c r="I25" s="1868"/>
      <c r="J25" s="1892"/>
      <c r="K25" s="396"/>
      <c r="L25" s="396"/>
      <c r="M25" s="758"/>
      <c r="N25" s="758"/>
      <c r="O25" s="767"/>
      <c r="P25" s="397"/>
      <c r="Q25" s="396"/>
    </row>
    <row r="26" spans="1:17" ht="21.75" customHeight="1">
      <c r="A26" s="381"/>
      <c r="B26" s="375"/>
      <c r="C26" s="375"/>
      <c r="D26" s="1868" t="s">
        <v>250</v>
      </c>
      <c r="E26" s="1868"/>
      <c r="F26" s="1868"/>
      <c r="G26" s="1868"/>
      <c r="H26" s="1868"/>
      <c r="I26" s="1868"/>
      <c r="J26" s="1892"/>
      <c r="K26" s="396"/>
      <c r="L26" s="396"/>
      <c r="M26" s="758"/>
      <c r="N26" s="758"/>
      <c r="O26" s="767"/>
      <c r="P26" s="397"/>
      <c r="Q26" s="396"/>
    </row>
    <row r="27" spans="1:17" ht="18.75">
      <c r="A27" s="349"/>
      <c r="B27" s="298"/>
      <c r="C27" s="344" t="s">
        <v>175</v>
      </c>
      <c r="D27" s="299"/>
      <c r="E27" s="299"/>
      <c r="F27" s="299"/>
      <c r="G27" s="299"/>
      <c r="H27" s="299"/>
      <c r="I27" s="299"/>
      <c r="J27" s="300"/>
      <c r="K27" s="276"/>
      <c r="L27" s="276"/>
      <c r="M27" s="562"/>
      <c r="N27" s="562"/>
      <c r="O27" s="601"/>
      <c r="P27" s="278"/>
      <c r="Q27" s="276"/>
    </row>
    <row r="28" spans="1:17" ht="18.75">
      <c r="A28" s="349"/>
      <c r="B28" s="298"/>
      <c r="C28" s="298"/>
      <c r="D28" s="299" t="s">
        <v>176</v>
      </c>
      <c r="E28" s="299"/>
      <c r="F28" s="299"/>
      <c r="G28" s="299"/>
      <c r="H28" s="299"/>
      <c r="I28" s="299"/>
      <c r="J28" s="300"/>
      <c r="K28" s="398">
        <v>60300</v>
      </c>
      <c r="L28" s="398">
        <v>0</v>
      </c>
      <c r="M28" s="760">
        <v>0</v>
      </c>
      <c r="N28" s="760">
        <v>0</v>
      </c>
      <c r="O28" s="768">
        <v>0</v>
      </c>
      <c r="P28" s="278" t="str">
        <f aca="true" t="shared" si="2" ref="P28:P34">IF(OR(O28&lt;=0,Q28&lt;=0),"-",(((Q28-O28)*100)/O28))</f>
        <v>-</v>
      </c>
      <c r="Q28" s="398">
        <v>0</v>
      </c>
    </row>
    <row r="29" spans="1:17" ht="18.75">
      <c r="A29" s="349"/>
      <c r="B29" s="298"/>
      <c r="C29" s="298"/>
      <c r="D29" s="299" t="s">
        <v>177</v>
      </c>
      <c r="E29" s="299"/>
      <c r="F29" s="299"/>
      <c r="G29" s="299"/>
      <c r="H29" s="299"/>
      <c r="I29" s="299"/>
      <c r="J29" s="300"/>
      <c r="K29" s="398">
        <v>1556000</v>
      </c>
      <c r="L29" s="398">
        <v>0</v>
      </c>
      <c r="M29" s="760">
        <v>0</v>
      </c>
      <c r="N29" s="760">
        <v>0</v>
      </c>
      <c r="O29" s="768">
        <v>0</v>
      </c>
      <c r="P29" s="278" t="str">
        <f t="shared" si="2"/>
        <v>-</v>
      </c>
      <c r="Q29" s="398">
        <v>0</v>
      </c>
    </row>
    <row r="30" spans="1:17" ht="18.75">
      <c r="A30" s="349"/>
      <c r="B30" s="298"/>
      <c r="C30" s="298"/>
      <c r="D30" s="299" t="s">
        <v>178</v>
      </c>
      <c r="E30" s="299"/>
      <c r="F30" s="299"/>
      <c r="G30" s="299"/>
      <c r="H30" s="299"/>
      <c r="I30" s="299"/>
      <c r="J30" s="300"/>
      <c r="K30" s="398">
        <v>40000</v>
      </c>
      <c r="L30" s="398">
        <v>0</v>
      </c>
      <c r="M30" s="760">
        <v>0</v>
      </c>
      <c r="N30" s="760">
        <v>0</v>
      </c>
      <c r="O30" s="768">
        <v>0</v>
      </c>
      <c r="P30" s="278" t="str">
        <f t="shared" si="2"/>
        <v>-</v>
      </c>
      <c r="Q30" s="398">
        <v>0</v>
      </c>
    </row>
    <row r="31" spans="1:17" ht="18.75">
      <c r="A31" s="349"/>
      <c r="B31" s="298"/>
      <c r="C31" s="298"/>
      <c r="D31" s="299" t="s">
        <v>179</v>
      </c>
      <c r="E31" s="299"/>
      <c r="F31" s="299"/>
      <c r="G31" s="299"/>
      <c r="H31" s="299"/>
      <c r="I31" s="299"/>
      <c r="J31" s="300"/>
      <c r="K31" s="398">
        <v>31000</v>
      </c>
      <c r="L31" s="423">
        <v>0</v>
      </c>
      <c r="M31" s="763">
        <v>0</v>
      </c>
      <c r="N31" s="763">
        <v>0</v>
      </c>
      <c r="O31" s="768">
        <v>0</v>
      </c>
      <c r="P31" s="278" t="str">
        <f t="shared" si="2"/>
        <v>-</v>
      </c>
      <c r="Q31" s="398">
        <v>0</v>
      </c>
    </row>
    <row r="32" spans="1:17" ht="18.75">
      <c r="A32" s="349"/>
      <c r="B32" s="298"/>
      <c r="C32" s="298"/>
      <c r="D32" s="299" t="s">
        <v>180</v>
      </c>
      <c r="E32" s="299"/>
      <c r="F32" s="299"/>
      <c r="G32" s="299"/>
      <c r="H32" s="299"/>
      <c r="I32" s="299"/>
      <c r="J32" s="300"/>
      <c r="K32" s="398">
        <v>53000</v>
      </c>
      <c r="L32" s="398">
        <v>0</v>
      </c>
      <c r="M32" s="760">
        <v>0</v>
      </c>
      <c r="N32" s="760">
        <v>0</v>
      </c>
      <c r="O32" s="768">
        <v>0</v>
      </c>
      <c r="P32" s="278" t="str">
        <f t="shared" si="2"/>
        <v>-</v>
      </c>
      <c r="Q32" s="398">
        <v>0</v>
      </c>
    </row>
    <row r="33" spans="1:17" ht="18.75">
      <c r="A33" s="349"/>
      <c r="B33" s="298"/>
      <c r="C33" s="298"/>
      <c r="D33" s="420" t="s">
        <v>181</v>
      </c>
      <c r="E33" s="299"/>
      <c r="F33" s="299"/>
      <c r="G33" s="299"/>
      <c r="H33" s="299"/>
      <c r="I33" s="299"/>
      <c r="J33" s="300"/>
      <c r="K33" s="398">
        <v>50000</v>
      </c>
      <c r="L33" s="398">
        <v>0</v>
      </c>
      <c r="M33" s="760">
        <v>0</v>
      </c>
      <c r="N33" s="760">
        <v>0</v>
      </c>
      <c r="O33" s="768">
        <v>0</v>
      </c>
      <c r="P33" s="278" t="str">
        <f t="shared" si="2"/>
        <v>-</v>
      </c>
      <c r="Q33" s="398">
        <v>0</v>
      </c>
    </row>
    <row r="34" spans="1:17" ht="18.75">
      <c r="A34" s="349"/>
      <c r="B34" s="298"/>
      <c r="C34" s="298"/>
      <c r="D34" s="299" t="s">
        <v>182</v>
      </c>
      <c r="E34" s="299"/>
      <c r="F34" s="299"/>
      <c r="G34" s="299"/>
      <c r="H34" s="299"/>
      <c r="I34" s="299"/>
      <c r="J34" s="300"/>
      <c r="K34" s="398">
        <v>56900</v>
      </c>
      <c r="L34" s="398">
        <v>0</v>
      </c>
      <c r="M34" s="760">
        <v>0</v>
      </c>
      <c r="N34" s="760">
        <v>0</v>
      </c>
      <c r="O34" s="768">
        <v>0</v>
      </c>
      <c r="P34" s="278" t="str">
        <f t="shared" si="2"/>
        <v>-</v>
      </c>
      <c r="Q34" s="398">
        <v>0</v>
      </c>
    </row>
    <row r="35" spans="1:17" ht="18.75">
      <c r="A35" s="347"/>
      <c r="B35" s="339"/>
      <c r="C35" s="339"/>
      <c r="D35" s="331" t="s">
        <v>183</v>
      </c>
      <c r="E35" s="331"/>
      <c r="F35" s="331"/>
      <c r="G35" s="331"/>
      <c r="H35" s="331"/>
      <c r="I35" s="331"/>
      <c r="J35" s="332"/>
      <c r="K35" s="419">
        <v>3149000</v>
      </c>
      <c r="L35" s="419">
        <v>0</v>
      </c>
      <c r="M35" s="761">
        <v>0</v>
      </c>
      <c r="N35" s="761">
        <v>0</v>
      </c>
      <c r="O35" s="769">
        <v>0</v>
      </c>
      <c r="P35" s="383" t="str">
        <f>IF(OR(O35&lt;=0,Q35&lt;=0),"-",(((Q35-O35)*100)/O35))</f>
        <v>-</v>
      </c>
      <c r="Q35" s="419">
        <v>0</v>
      </c>
    </row>
    <row r="36" spans="1:17" ht="18.75">
      <c r="A36" s="349"/>
      <c r="B36" s="298"/>
      <c r="C36" s="298"/>
      <c r="D36" s="299" t="s">
        <v>184</v>
      </c>
      <c r="E36" s="299"/>
      <c r="F36" s="299"/>
      <c r="G36" s="299"/>
      <c r="H36" s="299"/>
      <c r="I36" s="299"/>
      <c r="J36" s="300"/>
      <c r="K36" s="276"/>
      <c r="L36" s="276"/>
      <c r="M36" s="562"/>
      <c r="N36" s="562"/>
      <c r="O36" s="601"/>
      <c r="P36" s="278"/>
      <c r="Q36" s="276"/>
    </row>
    <row r="37" spans="1:17" ht="18.75">
      <c r="A37" s="349"/>
      <c r="B37" s="298"/>
      <c r="C37" s="298"/>
      <c r="D37" s="299" t="s">
        <v>185</v>
      </c>
      <c r="E37" s="299"/>
      <c r="F37" s="299"/>
      <c r="G37" s="299"/>
      <c r="H37" s="299"/>
      <c r="I37" s="299"/>
      <c r="J37" s="300"/>
      <c r="K37" s="398">
        <v>76000</v>
      </c>
      <c r="L37" s="398">
        <v>0</v>
      </c>
      <c r="M37" s="760">
        <v>0</v>
      </c>
      <c r="N37" s="760">
        <v>0</v>
      </c>
      <c r="O37" s="768">
        <v>0</v>
      </c>
      <c r="P37" s="278" t="str">
        <f aca="true" t="shared" si="3" ref="P37:P56">IF(OR(O37&lt;=0,Q37&lt;=0),"-",(((Q37-O37)*100)/O37))</f>
        <v>-</v>
      </c>
      <c r="Q37" s="398">
        <v>0</v>
      </c>
    </row>
    <row r="38" spans="1:17" ht="18.75">
      <c r="A38" s="349"/>
      <c r="B38" s="298"/>
      <c r="C38" s="298"/>
      <c r="D38" s="299" t="s">
        <v>186</v>
      </c>
      <c r="E38" s="299"/>
      <c r="F38" s="299"/>
      <c r="G38" s="299"/>
      <c r="H38" s="299"/>
      <c r="I38" s="299"/>
      <c r="J38" s="300"/>
      <c r="K38" s="398">
        <v>47000</v>
      </c>
      <c r="L38" s="398">
        <v>0</v>
      </c>
      <c r="M38" s="760">
        <v>0</v>
      </c>
      <c r="N38" s="760">
        <v>0</v>
      </c>
      <c r="O38" s="768">
        <v>0</v>
      </c>
      <c r="P38" s="278" t="str">
        <f t="shared" si="3"/>
        <v>-</v>
      </c>
      <c r="Q38" s="398">
        <v>0</v>
      </c>
    </row>
    <row r="39" spans="1:17" ht="18.75">
      <c r="A39" s="347"/>
      <c r="B39" s="339"/>
      <c r="C39" s="339"/>
      <c r="D39" s="331" t="s">
        <v>187</v>
      </c>
      <c r="E39" s="331"/>
      <c r="F39" s="331"/>
      <c r="G39" s="331"/>
      <c r="H39" s="331"/>
      <c r="I39" s="331"/>
      <c r="J39" s="332"/>
      <c r="K39" s="419">
        <v>27000</v>
      </c>
      <c r="L39" s="419">
        <v>0</v>
      </c>
      <c r="M39" s="761">
        <v>0</v>
      </c>
      <c r="N39" s="761">
        <v>0</v>
      </c>
      <c r="O39" s="769">
        <v>0</v>
      </c>
      <c r="P39" s="383" t="str">
        <f t="shared" si="3"/>
        <v>-</v>
      </c>
      <c r="Q39" s="419">
        <v>0</v>
      </c>
    </row>
    <row r="40" spans="1:17" ht="18.75">
      <c r="A40" s="349"/>
      <c r="B40" s="298"/>
      <c r="C40" s="298"/>
      <c r="D40" s="299" t="s">
        <v>188</v>
      </c>
      <c r="E40" s="299"/>
      <c r="F40" s="299"/>
      <c r="G40" s="299"/>
      <c r="H40" s="299"/>
      <c r="I40" s="299"/>
      <c r="J40" s="300"/>
      <c r="K40" s="398">
        <v>40000</v>
      </c>
      <c r="L40" s="398">
        <v>0</v>
      </c>
      <c r="M40" s="760">
        <v>0</v>
      </c>
      <c r="N40" s="760">
        <v>0</v>
      </c>
      <c r="O40" s="768">
        <v>0</v>
      </c>
      <c r="P40" s="278" t="str">
        <f t="shared" si="3"/>
        <v>-</v>
      </c>
      <c r="Q40" s="398">
        <v>0</v>
      </c>
    </row>
    <row r="41" spans="1:17" ht="18.75">
      <c r="A41" s="349"/>
      <c r="B41" s="298"/>
      <c r="C41" s="298"/>
      <c r="D41" s="299" t="s">
        <v>189</v>
      </c>
      <c r="E41" s="299"/>
      <c r="F41" s="299"/>
      <c r="G41" s="299"/>
      <c r="H41" s="299"/>
      <c r="I41" s="299"/>
      <c r="J41" s="300"/>
      <c r="K41" s="398">
        <v>84000</v>
      </c>
      <c r="L41" s="398">
        <v>0</v>
      </c>
      <c r="M41" s="760">
        <v>0</v>
      </c>
      <c r="N41" s="760">
        <v>0</v>
      </c>
      <c r="O41" s="768">
        <v>0</v>
      </c>
      <c r="P41" s="278" t="str">
        <f t="shared" si="3"/>
        <v>-</v>
      </c>
      <c r="Q41" s="398">
        <v>0</v>
      </c>
    </row>
    <row r="42" spans="1:17" ht="18.75">
      <c r="A42" s="349"/>
      <c r="B42" s="298"/>
      <c r="C42" s="298"/>
      <c r="D42" s="299" t="s">
        <v>190</v>
      </c>
      <c r="E42" s="299"/>
      <c r="F42" s="299"/>
      <c r="G42" s="299"/>
      <c r="H42" s="299"/>
      <c r="I42" s="299"/>
      <c r="J42" s="300"/>
      <c r="K42" s="398">
        <v>469000</v>
      </c>
      <c r="L42" s="398">
        <v>0</v>
      </c>
      <c r="M42" s="760">
        <v>0</v>
      </c>
      <c r="N42" s="760">
        <v>0</v>
      </c>
      <c r="O42" s="768">
        <v>0</v>
      </c>
      <c r="P42" s="278" t="str">
        <f t="shared" si="3"/>
        <v>-</v>
      </c>
      <c r="Q42" s="398">
        <v>0</v>
      </c>
    </row>
    <row r="43" spans="1:17" ht="18.75">
      <c r="A43" s="349"/>
      <c r="B43" s="298"/>
      <c r="C43" s="298"/>
      <c r="D43" s="299" t="s">
        <v>191</v>
      </c>
      <c r="E43" s="299"/>
      <c r="F43" s="299"/>
      <c r="G43" s="299"/>
      <c r="H43" s="299"/>
      <c r="I43" s="299"/>
      <c r="J43" s="300"/>
      <c r="K43" s="398">
        <v>63300</v>
      </c>
      <c r="L43" s="398">
        <v>0</v>
      </c>
      <c r="M43" s="760">
        <v>0</v>
      </c>
      <c r="N43" s="760">
        <v>0</v>
      </c>
      <c r="O43" s="768">
        <v>0</v>
      </c>
      <c r="P43" s="278" t="str">
        <f t="shared" si="3"/>
        <v>-</v>
      </c>
      <c r="Q43" s="398">
        <v>0</v>
      </c>
    </row>
    <row r="44" spans="1:18" ht="18.75">
      <c r="A44" s="355"/>
      <c r="B44" s="318"/>
      <c r="C44" s="318"/>
      <c r="D44" s="319" t="s">
        <v>192</v>
      </c>
      <c r="E44" s="319"/>
      <c r="F44" s="319"/>
      <c r="G44" s="319"/>
      <c r="H44" s="319"/>
      <c r="I44" s="319"/>
      <c r="J44" s="320"/>
      <c r="K44" s="417">
        <v>2611000</v>
      </c>
      <c r="L44" s="417">
        <v>0</v>
      </c>
      <c r="M44" s="762">
        <v>0</v>
      </c>
      <c r="N44" s="762">
        <v>0</v>
      </c>
      <c r="O44" s="770">
        <v>0</v>
      </c>
      <c r="P44" s="402" t="str">
        <f t="shared" si="3"/>
        <v>-</v>
      </c>
      <c r="Q44" s="417">
        <v>0</v>
      </c>
      <c r="R44" s="1269"/>
    </row>
    <row r="45" spans="1:17" ht="18.75">
      <c r="A45" s="347"/>
      <c r="B45" s="339"/>
      <c r="C45" s="339"/>
      <c r="D45" s="331" t="s">
        <v>193</v>
      </c>
      <c r="E45" s="331"/>
      <c r="F45" s="331"/>
      <c r="G45" s="331"/>
      <c r="H45" s="331"/>
      <c r="I45" s="331"/>
      <c r="J45" s="332"/>
      <c r="K45" s="419">
        <v>92400</v>
      </c>
      <c r="L45" s="419">
        <v>0</v>
      </c>
      <c r="M45" s="761">
        <v>0</v>
      </c>
      <c r="N45" s="761">
        <v>0</v>
      </c>
      <c r="O45" s="769">
        <v>0</v>
      </c>
      <c r="P45" s="383" t="str">
        <f t="shared" si="3"/>
        <v>-</v>
      </c>
      <c r="Q45" s="419">
        <v>0</v>
      </c>
    </row>
    <row r="46" spans="1:17" ht="18.75">
      <c r="A46" s="349"/>
      <c r="B46" s="298"/>
      <c r="C46" s="298"/>
      <c r="D46" s="299" t="s">
        <v>194</v>
      </c>
      <c r="E46" s="299"/>
      <c r="F46" s="299"/>
      <c r="G46" s="299"/>
      <c r="H46" s="299"/>
      <c r="I46" s="299"/>
      <c r="J46" s="300"/>
      <c r="K46" s="398">
        <v>437000</v>
      </c>
      <c r="L46" s="398">
        <v>0</v>
      </c>
      <c r="M46" s="760">
        <v>0</v>
      </c>
      <c r="N46" s="760">
        <v>0</v>
      </c>
      <c r="O46" s="768">
        <v>0</v>
      </c>
      <c r="P46" s="278" t="str">
        <f t="shared" si="3"/>
        <v>-</v>
      </c>
      <c r="Q46" s="398">
        <v>0</v>
      </c>
    </row>
    <row r="47" spans="1:17" ht="18.75">
      <c r="A47" s="349"/>
      <c r="B47" s="298"/>
      <c r="C47" s="298"/>
      <c r="D47" s="299" t="s">
        <v>195</v>
      </c>
      <c r="E47" s="299"/>
      <c r="F47" s="299"/>
      <c r="G47" s="299"/>
      <c r="H47" s="299"/>
      <c r="I47" s="299"/>
      <c r="J47" s="300"/>
      <c r="K47" s="398">
        <v>408000</v>
      </c>
      <c r="L47" s="398">
        <v>0</v>
      </c>
      <c r="M47" s="760">
        <v>0</v>
      </c>
      <c r="N47" s="760">
        <v>0</v>
      </c>
      <c r="O47" s="768">
        <v>0</v>
      </c>
      <c r="P47" s="278" t="str">
        <f t="shared" si="3"/>
        <v>-</v>
      </c>
      <c r="Q47" s="398">
        <v>0</v>
      </c>
    </row>
    <row r="48" spans="1:17" ht="18.75">
      <c r="A48" s="349"/>
      <c r="B48" s="298"/>
      <c r="C48" s="298"/>
      <c r="D48" s="299" t="s">
        <v>196</v>
      </c>
      <c r="E48" s="299"/>
      <c r="F48" s="299"/>
      <c r="G48" s="299"/>
      <c r="H48" s="299"/>
      <c r="I48" s="299"/>
      <c r="J48" s="300"/>
      <c r="K48" s="398">
        <v>42000</v>
      </c>
      <c r="L48" s="398">
        <v>0</v>
      </c>
      <c r="M48" s="760">
        <v>0</v>
      </c>
      <c r="N48" s="760">
        <v>0</v>
      </c>
      <c r="O48" s="768">
        <v>0</v>
      </c>
      <c r="P48" s="278" t="str">
        <f t="shared" si="3"/>
        <v>-</v>
      </c>
      <c r="Q48" s="398">
        <v>0</v>
      </c>
    </row>
    <row r="49" spans="1:17" ht="18.75">
      <c r="A49" s="349"/>
      <c r="B49" s="298"/>
      <c r="C49" s="298"/>
      <c r="D49" s="299" t="s">
        <v>197</v>
      </c>
      <c r="E49" s="299"/>
      <c r="F49" s="299"/>
      <c r="G49" s="299"/>
      <c r="H49" s="299"/>
      <c r="I49" s="299"/>
      <c r="J49" s="300"/>
      <c r="K49" s="398">
        <v>76000</v>
      </c>
      <c r="L49" s="398">
        <v>0</v>
      </c>
      <c r="M49" s="760">
        <v>0</v>
      </c>
      <c r="N49" s="760">
        <v>0</v>
      </c>
      <c r="O49" s="768">
        <v>0</v>
      </c>
      <c r="P49" s="278" t="str">
        <f t="shared" si="3"/>
        <v>-</v>
      </c>
      <c r="Q49" s="398">
        <v>0</v>
      </c>
    </row>
    <row r="50" spans="1:17" ht="18.75">
      <c r="A50" s="349"/>
      <c r="B50" s="298"/>
      <c r="C50" s="298"/>
      <c r="D50" s="299" t="s">
        <v>366</v>
      </c>
      <c r="E50" s="299"/>
      <c r="F50" s="299"/>
      <c r="G50" s="299"/>
      <c r="H50" s="299"/>
      <c r="I50" s="299"/>
      <c r="J50" s="300"/>
      <c r="K50" s="398">
        <v>92000</v>
      </c>
      <c r="L50" s="398">
        <v>0</v>
      </c>
      <c r="M50" s="760">
        <v>0</v>
      </c>
      <c r="N50" s="760">
        <v>0</v>
      </c>
      <c r="O50" s="768">
        <v>0</v>
      </c>
      <c r="P50" s="278" t="str">
        <f t="shared" si="3"/>
        <v>-</v>
      </c>
      <c r="Q50" s="398">
        <v>0</v>
      </c>
    </row>
    <row r="51" spans="1:17" ht="18.75">
      <c r="A51" s="349"/>
      <c r="B51" s="298"/>
      <c r="C51" s="298"/>
      <c r="D51" s="299" t="s">
        <v>198</v>
      </c>
      <c r="E51" s="299"/>
      <c r="F51" s="299"/>
      <c r="G51" s="299"/>
      <c r="H51" s="299"/>
      <c r="I51" s="299"/>
      <c r="J51" s="300"/>
      <c r="K51" s="398">
        <v>349000</v>
      </c>
      <c r="L51" s="398">
        <v>0</v>
      </c>
      <c r="M51" s="760">
        <v>0</v>
      </c>
      <c r="N51" s="760">
        <v>0</v>
      </c>
      <c r="O51" s="768">
        <v>0</v>
      </c>
      <c r="P51" s="278" t="str">
        <f t="shared" si="3"/>
        <v>-</v>
      </c>
      <c r="Q51" s="398">
        <v>0</v>
      </c>
    </row>
    <row r="52" spans="1:17" ht="18.75">
      <c r="A52" s="349"/>
      <c r="B52" s="298"/>
      <c r="C52" s="298"/>
      <c r="D52" s="299" t="s">
        <v>199</v>
      </c>
      <c r="E52" s="299"/>
      <c r="F52" s="299"/>
      <c r="G52" s="299"/>
      <c r="H52" s="299"/>
      <c r="I52" s="299"/>
      <c r="J52" s="300"/>
      <c r="K52" s="398">
        <v>269000</v>
      </c>
      <c r="L52" s="398">
        <v>0</v>
      </c>
      <c r="M52" s="760">
        <v>0</v>
      </c>
      <c r="N52" s="760">
        <v>0</v>
      </c>
      <c r="O52" s="768">
        <v>0</v>
      </c>
      <c r="P52" s="278" t="str">
        <f t="shared" si="3"/>
        <v>-</v>
      </c>
      <c r="Q52" s="398">
        <v>0</v>
      </c>
    </row>
    <row r="53" spans="1:17" ht="18.75">
      <c r="A53" s="349"/>
      <c r="B53" s="298"/>
      <c r="C53" s="298"/>
      <c r="D53" s="299" t="s">
        <v>200</v>
      </c>
      <c r="E53" s="299"/>
      <c r="F53" s="299"/>
      <c r="G53" s="299"/>
      <c r="H53" s="299"/>
      <c r="I53" s="299"/>
      <c r="J53" s="300"/>
      <c r="K53" s="398">
        <v>571000</v>
      </c>
      <c r="L53" s="398">
        <v>0</v>
      </c>
      <c r="M53" s="760">
        <v>0</v>
      </c>
      <c r="N53" s="760">
        <v>0</v>
      </c>
      <c r="O53" s="768">
        <v>0</v>
      </c>
      <c r="P53" s="278" t="str">
        <f t="shared" si="3"/>
        <v>-</v>
      </c>
      <c r="Q53" s="398">
        <v>0</v>
      </c>
    </row>
    <row r="54" spans="1:17" ht="18.75">
      <c r="A54" s="349"/>
      <c r="B54" s="298"/>
      <c r="C54" s="298"/>
      <c r="D54" s="299" t="s">
        <v>201</v>
      </c>
      <c r="E54" s="299"/>
      <c r="F54" s="299"/>
      <c r="G54" s="299"/>
      <c r="H54" s="299"/>
      <c r="I54" s="299"/>
      <c r="J54" s="300"/>
      <c r="K54" s="398">
        <v>20000</v>
      </c>
      <c r="L54" s="398">
        <v>0</v>
      </c>
      <c r="M54" s="760">
        <v>0</v>
      </c>
      <c r="N54" s="760">
        <v>0</v>
      </c>
      <c r="O54" s="768">
        <v>0</v>
      </c>
      <c r="P54" s="278" t="str">
        <f t="shared" si="3"/>
        <v>-</v>
      </c>
      <c r="Q54" s="398">
        <v>0</v>
      </c>
    </row>
    <row r="55" spans="1:17" ht="18.75">
      <c r="A55" s="349"/>
      <c r="B55" s="298"/>
      <c r="C55" s="298"/>
      <c r="D55" s="299" t="s">
        <v>202</v>
      </c>
      <c r="E55" s="299"/>
      <c r="F55" s="299"/>
      <c r="G55" s="299"/>
      <c r="H55" s="299"/>
      <c r="I55" s="299"/>
      <c r="J55" s="300"/>
      <c r="K55" s="398">
        <v>26000</v>
      </c>
      <c r="L55" s="398">
        <v>0</v>
      </c>
      <c r="M55" s="760">
        <v>0</v>
      </c>
      <c r="N55" s="760">
        <v>0</v>
      </c>
      <c r="O55" s="768">
        <v>0</v>
      </c>
      <c r="P55" s="278" t="str">
        <f t="shared" si="3"/>
        <v>-</v>
      </c>
      <c r="Q55" s="398">
        <v>0</v>
      </c>
    </row>
    <row r="56" spans="1:17" ht="18.75">
      <c r="A56" s="349"/>
      <c r="B56" s="298"/>
      <c r="C56" s="298"/>
      <c r="D56" s="299" t="s">
        <v>367</v>
      </c>
      <c r="E56" s="299"/>
      <c r="F56" s="299"/>
      <c r="G56" s="299"/>
      <c r="H56" s="299"/>
      <c r="I56" s="299"/>
      <c r="J56" s="300"/>
      <c r="K56" s="398">
        <v>36000</v>
      </c>
      <c r="L56" s="398">
        <v>0</v>
      </c>
      <c r="M56" s="760">
        <v>0</v>
      </c>
      <c r="N56" s="760">
        <v>0</v>
      </c>
      <c r="O56" s="768">
        <v>0</v>
      </c>
      <c r="P56" s="278" t="str">
        <f t="shared" si="3"/>
        <v>-</v>
      </c>
      <c r="Q56" s="398">
        <v>0</v>
      </c>
    </row>
    <row r="57" spans="1:17" ht="18.75">
      <c r="A57" s="347"/>
      <c r="B57" s="339"/>
      <c r="C57" s="339"/>
      <c r="D57" s="331" t="s">
        <v>264</v>
      </c>
      <c r="E57" s="331"/>
      <c r="F57" s="331"/>
      <c r="G57" s="331"/>
      <c r="H57" s="331"/>
      <c r="I57" s="331"/>
      <c r="J57" s="332"/>
      <c r="K57" s="334"/>
      <c r="L57" s="334"/>
      <c r="M57" s="610"/>
      <c r="N57" s="610"/>
      <c r="O57" s="750"/>
      <c r="P57" s="383"/>
      <c r="Q57" s="334"/>
    </row>
    <row r="58" spans="1:17" ht="18.75">
      <c r="A58" s="347"/>
      <c r="B58" s="339"/>
      <c r="C58" s="339"/>
      <c r="D58" s="331" t="s">
        <v>203</v>
      </c>
      <c r="E58" s="331"/>
      <c r="F58" s="331"/>
      <c r="G58" s="331"/>
      <c r="H58" s="331"/>
      <c r="I58" s="331"/>
      <c r="J58" s="332"/>
      <c r="K58" s="419">
        <v>88500</v>
      </c>
      <c r="L58" s="419">
        <v>0</v>
      </c>
      <c r="M58" s="761">
        <v>0</v>
      </c>
      <c r="N58" s="761">
        <v>0</v>
      </c>
      <c r="O58" s="769">
        <v>0</v>
      </c>
      <c r="P58" s="383" t="str">
        <f>IF(OR(O58&lt;=0,Q58&lt;=0),"-",(((Q58-O58)*100)/O58))</f>
        <v>-</v>
      </c>
      <c r="Q58" s="419">
        <v>0</v>
      </c>
    </row>
    <row r="59" spans="1:17" ht="18.75">
      <c r="A59" s="349"/>
      <c r="B59" s="298"/>
      <c r="C59" s="298"/>
      <c r="D59" s="299" t="s">
        <v>204</v>
      </c>
      <c r="E59" s="299"/>
      <c r="F59" s="299"/>
      <c r="G59" s="299"/>
      <c r="H59" s="299"/>
      <c r="I59" s="299"/>
      <c r="J59" s="300"/>
      <c r="K59" s="419">
        <v>327000</v>
      </c>
      <c r="L59" s="398">
        <v>0</v>
      </c>
      <c r="M59" s="761">
        <v>0</v>
      </c>
      <c r="N59" s="761">
        <v>0</v>
      </c>
      <c r="O59" s="768">
        <v>0</v>
      </c>
      <c r="P59" s="278" t="str">
        <f>IF(OR(O59&lt;=0,Q59&lt;=0),"-",(((Q59-O59)*100)/O59))</f>
        <v>-</v>
      </c>
      <c r="Q59" s="398">
        <v>0</v>
      </c>
    </row>
    <row r="60" spans="1:17" ht="18.75">
      <c r="A60" s="349"/>
      <c r="B60" s="298"/>
      <c r="C60" s="298"/>
      <c r="D60" s="299" t="s">
        <v>205</v>
      </c>
      <c r="E60" s="299"/>
      <c r="F60" s="299"/>
      <c r="G60" s="299"/>
      <c r="H60" s="299"/>
      <c r="I60" s="299"/>
      <c r="J60" s="300"/>
      <c r="K60" s="398">
        <v>84600</v>
      </c>
      <c r="L60" s="398">
        <v>0</v>
      </c>
      <c r="M60" s="760">
        <v>0</v>
      </c>
      <c r="N60" s="760">
        <v>0</v>
      </c>
      <c r="O60" s="768">
        <v>0</v>
      </c>
      <c r="P60" s="278" t="str">
        <f>IF(OR(O60&lt;=0,Q60&lt;=0),"-",(((Q60-O60)*100)/O60))</f>
        <v>-</v>
      </c>
      <c r="Q60" s="398">
        <v>0</v>
      </c>
    </row>
    <row r="61" spans="1:17" ht="18.75">
      <c r="A61" s="347"/>
      <c r="B61" s="339"/>
      <c r="C61" s="339"/>
      <c r="D61" s="331" t="s">
        <v>277</v>
      </c>
      <c r="E61" s="331"/>
      <c r="F61" s="331"/>
      <c r="G61" s="331"/>
      <c r="H61" s="331"/>
      <c r="I61" s="331"/>
      <c r="J61" s="332"/>
      <c r="K61" s="419">
        <v>3077000</v>
      </c>
      <c r="L61" s="419">
        <v>0</v>
      </c>
      <c r="M61" s="761">
        <v>0</v>
      </c>
      <c r="N61" s="761">
        <v>0</v>
      </c>
      <c r="O61" s="769">
        <v>0</v>
      </c>
      <c r="P61" s="383" t="str">
        <f>IF(OR(O61&lt;=0,Q61&lt;=0),"-",(((Q61-O61)*100)/O61))</f>
        <v>-</v>
      </c>
      <c r="Q61" s="419">
        <v>0</v>
      </c>
    </row>
    <row r="62" spans="1:17" ht="18.75">
      <c r="A62" s="349"/>
      <c r="B62" s="298"/>
      <c r="C62" s="298"/>
      <c r="D62" s="299" t="s">
        <v>278</v>
      </c>
      <c r="E62" s="299"/>
      <c r="F62" s="299"/>
      <c r="G62" s="299"/>
      <c r="H62" s="299"/>
      <c r="I62" s="299"/>
      <c r="J62" s="300"/>
      <c r="K62" s="276"/>
      <c r="L62" s="276"/>
      <c r="M62" s="562"/>
      <c r="N62" s="562"/>
      <c r="O62" s="768"/>
      <c r="P62" s="278"/>
      <c r="Q62" s="398"/>
    </row>
    <row r="63" spans="1:17" ht="18.75">
      <c r="A63" s="349"/>
      <c r="B63" s="298"/>
      <c r="C63" s="298"/>
      <c r="D63" s="299" t="s">
        <v>206</v>
      </c>
      <c r="E63" s="299"/>
      <c r="F63" s="299"/>
      <c r="G63" s="299"/>
      <c r="H63" s="299"/>
      <c r="I63" s="299"/>
      <c r="J63" s="300"/>
      <c r="K63" s="398">
        <v>98000</v>
      </c>
      <c r="L63" s="398">
        <v>0</v>
      </c>
      <c r="M63" s="760">
        <v>0</v>
      </c>
      <c r="N63" s="760">
        <v>0</v>
      </c>
      <c r="O63" s="768">
        <v>0</v>
      </c>
      <c r="P63" s="278" t="str">
        <f aca="true" t="shared" si="4" ref="P63:P75">IF(OR(O63&lt;=0,Q63&lt;=0),"-",(((Q63-O63)*100)/O63))</f>
        <v>-</v>
      </c>
      <c r="Q63" s="398">
        <v>0</v>
      </c>
    </row>
    <row r="64" spans="1:17" ht="18.75">
      <c r="A64" s="349"/>
      <c r="B64" s="298"/>
      <c r="C64" s="298"/>
      <c r="D64" s="299" t="s">
        <v>207</v>
      </c>
      <c r="E64" s="299"/>
      <c r="F64" s="299"/>
      <c r="G64" s="299"/>
      <c r="H64" s="299"/>
      <c r="I64" s="299"/>
      <c r="J64" s="300"/>
      <c r="K64" s="398">
        <v>98000</v>
      </c>
      <c r="L64" s="398">
        <v>0</v>
      </c>
      <c r="M64" s="760">
        <v>0</v>
      </c>
      <c r="N64" s="760">
        <v>0</v>
      </c>
      <c r="O64" s="768">
        <v>0</v>
      </c>
      <c r="P64" s="278" t="str">
        <f t="shared" si="4"/>
        <v>-</v>
      </c>
      <c r="Q64" s="398">
        <v>0</v>
      </c>
    </row>
    <row r="65" spans="1:17" ht="18.75">
      <c r="A65" s="349"/>
      <c r="B65" s="298"/>
      <c r="C65" s="298"/>
      <c r="D65" s="420" t="s">
        <v>208</v>
      </c>
      <c r="E65" s="299"/>
      <c r="F65" s="299"/>
      <c r="G65" s="299"/>
      <c r="H65" s="299"/>
      <c r="I65" s="299"/>
      <c r="J65" s="300"/>
      <c r="K65" s="398">
        <v>374000</v>
      </c>
      <c r="L65" s="398">
        <v>0</v>
      </c>
      <c r="M65" s="760">
        <v>0</v>
      </c>
      <c r="N65" s="760">
        <v>0</v>
      </c>
      <c r="O65" s="768">
        <v>0</v>
      </c>
      <c r="P65" s="278" t="str">
        <f t="shared" si="4"/>
        <v>-</v>
      </c>
      <c r="Q65" s="398">
        <v>0</v>
      </c>
    </row>
    <row r="66" spans="1:17" ht="18.75">
      <c r="A66" s="355"/>
      <c r="B66" s="318"/>
      <c r="C66" s="318"/>
      <c r="D66" s="319" t="s">
        <v>209</v>
      </c>
      <c r="E66" s="319"/>
      <c r="F66" s="319"/>
      <c r="G66" s="319"/>
      <c r="H66" s="319"/>
      <c r="I66" s="319"/>
      <c r="J66" s="320"/>
      <c r="K66" s="417">
        <v>198400</v>
      </c>
      <c r="L66" s="417">
        <v>0</v>
      </c>
      <c r="M66" s="762">
        <v>0</v>
      </c>
      <c r="N66" s="762">
        <v>0</v>
      </c>
      <c r="O66" s="770">
        <v>0</v>
      </c>
      <c r="P66" s="402" t="str">
        <f t="shared" si="4"/>
        <v>-</v>
      </c>
      <c r="Q66" s="417">
        <v>0</v>
      </c>
    </row>
    <row r="67" spans="1:17" ht="18.75">
      <c r="A67" s="347"/>
      <c r="B67" s="339"/>
      <c r="C67" s="339"/>
      <c r="D67" s="331" t="s">
        <v>210</v>
      </c>
      <c r="E67" s="331"/>
      <c r="F67" s="331"/>
      <c r="G67" s="331"/>
      <c r="H67" s="331"/>
      <c r="I67" s="331"/>
      <c r="J67" s="332"/>
      <c r="K67" s="419">
        <v>198400</v>
      </c>
      <c r="L67" s="419">
        <v>0</v>
      </c>
      <c r="M67" s="761">
        <v>0</v>
      </c>
      <c r="N67" s="761">
        <v>0</v>
      </c>
      <c r="O67" s="769">
        <v>0</v>
      </c>
      <c r="P67" s="383" t="str">
        <f t="shared" si="4"/>
        <v>-</v>
      </c>
      <c r="Q67" s="419">
        <v>0</v>
      </c>
    </row>
    <row r="68" spans="1:17" ht="18.75">
      <c r="A68" s="349"/>
      <c r="B68" s="298"/>
      <c r="C68" s="298"/>
      <c r="D68" s="299" t="s">
        <v>211</v>
      </c>
      <c r="E68" s="299"/>
      <c r="F68" s="299"/>
      <c r="G68" s="299"/>
      <c r="H68" s="299"/>
      <c r="I68" s="299"/>
      <c r="J68" s="300"/>
      <c r="K68" s="398">
        <v>74000</v>
      </c>
      <c r="L68" s="398">
        <v>0</v>
      </c>
      <c r="M68" s="760">
        <v>0</v>
      </c>
      <c r="N68" s="760">
        <v>0</v>
      </c>
      <c r="O68" s="768">
        <v>0</v>
      </c>
      <c r="P68" s="278" t="str">
        <f t="shared" si="4"/>
        <v>-</v>
      </c>
      <c r="Q68" s="398">
        <v>0</v>
      </c>
    </row>
    <row r="69" spans="1:17" ht="18.75">
      <c r="A69" s="349"/>
      <c r="B69" s="298"/>
      <c r="C69" s="298"/>
      <c r="D69" s="299" t="s">
        <v>212</v>
      </c>
      <c r="E69" s="299"/>
      <c r="F69" s="299"/>
      <c r="G69" s="299"/>
      <c r="H69" s="299"/>
      <c r="I69" s="299"/>
      <c r="J69" s="300"/>
      <c r="K69" s="398">
        <v>739000</v>
      </c>
      <c r="L69" s="398">
        <v>0</v>
      </c>
      <c r="M69" s="760">
        <v>0</v>
      </c>
      <c r="N69" s="760">
        <v>0</v>
      </c>
      <c r="O69" s="768">
        <v>0</v>
      </c>
      <c r="P69" s="278" t="str">
        <f t="shared" si="4"/>
        <v>-</v>
      </c>
      <c r="Q69" s="398">
        <v>0</v>
      </c>
    </row>
    <row r="70" spans="1:17" ht="18.75">
      <c r="A70" s="349"/>
      <c r="B70" s="298"/>
      <c r="C70" s="298"/>
      <c r="D70" s="299" t="s">
        <v>213</v>
      </c>
      <c r="E70" s="299"/>
      <c r="F70" s="299"/>
      <c r="G70" s="299"/>
      <c r="H70" s="299"/>
      <c r="I70" s="299"/>
      <c r="J70" s="300"/>
      <c r="K70" s="398">
        <v>82000</v>
      </c>
      <c r="L70" s="398">
        <v>0</v>
      </c>
      <c r="M70" s="760">
        <v>0</v>
      </c>
      <c r="N70" s="760">
        <v>0</v>
      </c>
      <c r="O70" s="768">
        <v>0</v>
      </c>
      <c r="P70" s="278" t="str">
        <f t="shared" si="4"/>
        <v>-</v>
      </c>
      <c r="Q70" s="398">
        <v>0</v>
      </c>
    </row>
    <row r="71" spans="1:17" ht="18.75">
      <c r="A71" s="349"/>
      <c r="B71" s="298"/>
      <c r="C71" s="298"/>
      <c r="D71" s="299" t="s">
        <v>214</v>
      </c>
      <c r="E71" s="299"/>
      <c r="F71" s="299"/>
      <c r="G71" s="299"/>
      <c r="H71" s="299"/>
      <c r="I71" s="299"/>
      <c r="J71" s="300"/>
      <c r="K71" s="398">
        <v>78000</v>
      </c>
      <c r="L71" s="398">
        <v>0</v>
      </c>
      <c r="M71" s="760">
        <v>0</v>
      </c>
      <c r="N71" s="760">
        <v>0</v>
      </c>
      <c r="O71" s="768">
        <v>0</v>
      </c>
      <c r="P71" s="278" t="str">
        <f t="shared" si="4"/>
        <v>-</v>
      </c>
      <c r="Q71" s="398">
        <v>0</v>
      </c>
    </row>
    <row r="72" spans="1:17" ht="18.75">
      <c r="A72" s="349"/>
      <c r="B72" s="298"/>
      <c r="C72" s="298"/>
      <c r="D72" s="299" t="s">
        <v>215</v>
      </c>
      <c r="E72" s="299"/>
      <c r="F72" s="299"/>
      <c r="G72" s="299"/>
      <c r="H72" s="299"/>
      <c r="I72" s="299"/>
      <c r="J72" s="300"/>
      <c r="K72" s="398">
        <v>86000</v>
      </c>
      <c r="L72" s="398">
        <v>0</v>
      </c>
      <c r="M72" s="760">
        <v>0</v>
      </c>
      <c r="N72" s="760">
        <v>0</v>
      </c>
      <c r="O72" s="768">
        <v>0</v>
      </c>
      <c r="P72" s="278" t="str">
        <f t="shared" si="4"/>
        <v>-</v>
      </c>
      <c r="Q72" s="398">
        <v>0</v>
      </c>
    </row>
    <row r="73" spans="1:17" ht="18.75">
      <c r="A73" s="349"/>
      <c r="B73" s="298"/>
      <c r="C73" s="298"/>
      <c r="D73" s="299" t="s">
        <v>216</v>
      </c>
      <c r="E73" s="299"/>
      <c r="F73" s="299"/>
      <c r="G73" s="299"/>
      <c r="H73" s="299"/>
      <c r="I73" s="299"/>
      <c r="J73" s="300"/>
      <c r="K73" s="398">
        <v>25000</v>
      </c>
      <c r="L73" s="398">
        <v>0</v>
      </c>
      <c r="M73" s="760">
        <v>0</v>
      </c>
      <c r="N73" s="760">
        <v>0</v>
      </c>
      <c r="O73" s="768">
        <v>0</v>
      </c>
      <c r="P73" s="278" t="str">
        <f t="shared" si="4"/>
        <v>-</v>
      </c>
      <c r="Q73" s="398">
        <v>0</v>
      </c>
    </row>
    <row r="74" spans="1:17" ht="18.75">
      <c r="A74" s="347"/>
      <c r="B74" s="339"/>
      <c r="C74" s="339"/>
      <c r="D74" s="331" t="s">
        <v>217</v>
      </c>
      <c r="E74" s="331"/>
      <c r="F74" s="331"/>
      <c r="G74" s="331"/>
      <c r="H74" s="331"/>
      <c r="I74" s="331"/>
      <c r="J74" s="332"/>
      <c r="K74" s="398">
        <v>35000</v>
      </c>
      <c r="L74" s="419">
        <v>0</v>
      </c>
      <c r="M74" s="760">
        <v>0</v>
      </c>
      <c r="N74" s="760">
        <v>0</v>
      </c>
      <c r="O74" s="768">
        <v>0</v>
      </c>
      <c r="P74" s="278" t="str">
        <f t="shared" si="4"/>
        <v>-</v>
      </c>
      <c r="Q74" s="398">
        <v>0</v>
      </c>
    </row>
    <row r="75" spans="1:17" ht="18.75">
      <c r="A75" s="349"/>
      <c r="B75" s="298"/>
      <c r="C75" s="298"/>
      <c r="D75" s="299" t="s">
        <v>218</v>
      </c>
      <c r="E75" s="299"/>
      <c r="F75" s="299"/>
      <c r="G75" s="299"/>
      <c r="H75" s="299"/>
      <c r="I75" s="299"/>
      <c r="J75" s="300"/>
      <c r="K75" s="398">
        <v>7651851.77</v>
      </c>
      <c r="L75" s="398">
        <v>0</v>
      </c>
      <c r="M75" s="760">
        <v>0</v>
      </c>
      <c r="N75" s="760">
        <v>0</v>
      </c>
      <c r="O75" s="768">
        <v>0</v>
      </c>
      <c r="P75" s="278" t="str">
        <f t="shared" si="4"/>
        <v>-</v>
      </c>
      <c r="Q75" s="398">
        <v>0</v>
      </c>
    </row>
    <row r="76" spans="1:17" ht="18.75">
      <c r="A76" s="349"/>
      <c r="B76" s="298"/>
      <c r="C76" s="298"/>
      <c r="D76" s="299" t="s">
        <v>219</v>
      </c>
      <c r="E76" s="299"/>
      <c r="F76" s="299"/>
      <c r="G76" s="299"/>
      <c r="H76" s="299"/>
      <c r="I76" s="299"/>
      <c r="J76" s="300"/>
      <c r="K76" s="276"/>
      <c r="L76" s="276"/>
      <c r="M76" s="562"/>
      <c r="N76" s="562"/>
      <c r="O76" s="601"/>
      <c r="P76" s="278"/>
      <c r="Q76" s="276"/>
    </row>
    <row r="77" spans="1:17" ht="18.75">
      <c r="A77" s="347"/>
      <c r="B77" s="339"/>
      <c r="C77" s="339"/>
      <c r="D77" s="331" t="s">
        <v>220</v>
      </c>
      <c r="E77" s="331"/>
      <c r="F77" s="331"/>
      <c r="G77" s="331"/>
      <c r="H77" s="331"/>
      <c r="I77" s="331"/>
      <c r="J77" s="332"/>
      <c r="K77" s="419">
        <v>797000</v>
      </c>
      <c r="L77" s="419">
        <v>0</v>
      </c>
      <c r="M77" s="761">
        <v>0</v>
      </c>
      <c r="N77" s="761">
        <v>0</v>
      </c>
      <c r="O77" s="769">
        <v>0</v>
      </c>
      <c r="P77" s="383" t="str">
        <f aca="true" t="shared" si="5" ref="P77:P83">IF(OR(O77&lt;=0,Q77&lt;=0),"-",(((Q77-O77)*100)/O77))</f>
        <v>-</v>
      </c>
      <c r="Q77" s="419">
        <v>0</v>
      </c>
    </row>
    <row r="78" spans="1:17" ht="18.75">
      <c r="A78" s="349"/>
      <c r="B78" s="298"/>
      <c r="C78" s="298"/>
      <c r="D78" s="299" t="s">
        <v>221</v>
      </c>
      <c r="E78" s="299"/>
      <c r="F78" s="299"/>
      <c r="G78" s="299"/>
      <c r="H78" s="299"/>
      <c r="I78" s="299"/>
      <c r="J78" s="300"/>
      <c r="K78" s="398">
        <v>1287500</v>
      </c>
      <c r="L78" s="398">
        <v>0</v>
      </c>
      <c r="M78" s="760">
        <v>0</v>
      </c>
      <c r="N78" s="760">
        <v>0</v>
      </c>
      <c r="O78" s="768">
        <v>0</v>
      </c>
      <c r="P78" s="278" t="str">
        <f t="shared" si="5"/>
        <v>-</v>
      </c>
      <c r="Q78" s="398">
        <v>0</v>
      </c>
    </row>
    <row r="79" spans="1:17" ht="18.75">
      <c r="A79" s="347"/>
      <c r="B79" s="339"/>
      <c r="C79" s="339"/>
      <c r="D79" s="331" t="s">
        <v>368</v>
      </c>
      <c r="E79" s="331"/>
      <c r="F79" s="331"/>
      <c r="G79" s="331"/>
      <c r="H79" s="331"/>
      <c r="I79" s="331"/>
      <c r="J79" s="332"/>
      <c r="K79" s="419">
        <v>1806000</v>
      </c>
      <c r="L79" s="419">
        <v>0</v>
      </c>
      <c r="M79" s="761">
        <v>0</v>
      </c>
      <c r="N79" s="761">
        <v>0</v>
      </c>
      <c r="O79" s="769">
        <v>0</v>
      </c>
      <c r="P79" s="383" t="str">
        <f t="shared" si="5"/>
        <v>-</v>
      </c>
      <c r="Q79" s="419">
        <v>0</v>
      </c>
    </row>
    <row r="80" spans="1:17" ht="18.75">
      <c r="A80" s="349"/>
      <c r="B80" s="298"/>
      <c r="C80" s="298"/>
      <c r="D80" s="299" t="s">
        <v>369</v>
      </c>
      <c r="E80" s="299"/>
      <c r="F80" s="299"/>
      <c r="G80" s="299"/>
      <c r="H80" s="299"/>
      <c r="I80" s="299"/>
      <c r="J80" s="300"/>
      <c r="K80" s="398">
        <v>5024000</v>
      </c>
      <c r="L80" s="398">
        <v>0</v>
      </c>
      <c r="M80" s="761">
        <v>0</v>
      </c>
      <c r="N80" s="761">
        <v>0</v>
      </c>
      <c r="O80" s="768">
        <v>0</v>
      </c>
      <c r="P80" s="278" t="str">
        <f t="shared" si="5"/>
        <v>-</v>
      </c>
      <c r="Q80" s="398">
        <v>0</v>
      </c>
    </row>
    <row r="81" spans="1:17" ht="18.75">
      <c r="A81" s="349"/>
      <c r="B81" s="298"/>
      <c r="C81" s="298"/>
      <c r="D81" s="299" t="s">
        <v>370</v>
      </c>
      <c r="E81" s="299"/>
      <c r="F81" s="299"/>
      <c r="G81" s="299"/>
      <c r="H81" s="299"/>
      <c r="I81" s="299"/>
      <c r="J81" s="300"/>
      <c r="K81" s="398">
        <v>370900</v>
      </c>
      <c r="L81" s="398">
        <v>0</v>
      </c>
      <c r="M81" s="761">
        <v>0</v>
      </c>
      <c r="N81" s="761">
        <v>0</v>
      </c>
      <c r="O81" s="768">
        <v>0</v>
      </c>
      <c r="P81" s="278" t="str">
        <f t="shared" si="5"/>
        <v>-</v>
      </c>
      <c r="Q81" s="398">
        <v>0</v>
      </c>
    </row>
    <row r="82" spans="1:17" ht="18.75">
      <c r="A82" s="349"/>
      <c r="B82" s="298"/>
      <c r="C82" s="298"/>
      <c r="D82" s="299" t="s">
        <v>371</v>
      </c>
      <c r="E82" s="299"/>
      <c r="F82" s="299"/>
      <c r="G82" s="299"/>
      <c r="H82" s="299"/>
      <c r="I82" s="299"/>
      <c r="J82" s="300"/>
      <c r="K82" s="398">
        <v>1560000</v>
      </c>
      <c r="L82" s="398">
        <v>0</v>
      </c>
      <c r="M82" s="760">
        <v>0</v>
      </c>
      <c r="N82" s="760">
        <v>0</v>
      </c>
      <c r="O82" s="768">
        <v>0</v>
      </c>
      <c r="P82" s="278" t="str">
        <f t="shared" si="5"/>
        <v>-</v>
      </c>
      <c r="Q82" s="398">
        <v>0</v>
      </c>
    </row>
    <row r="83" spans="1:17" ht="18.75">
      <c r="A83" s="347"/>
      <c r="B83" s="339"/>
      <c r="C83" s="339"/>
      <c r="D83" s="331" t="s">
        <v>372</v>
      </c>
      <c r="E83" s="331"/>
      <c r="F83" s="331"/>
      <c r="G83" s="331"/>
      <c r="H83" s="331"/>
      <c r="I83" s="331"/>
      <c r="J83" s="332"/>
      <c r="K83" s="419">
        <v>6510000</v>
      </c>
      <c r="L83" s="419">
        <v>0</v>
      </c>
      <c r="M83" s="761">
        <v>0</v>
      </c>
      <c r="N83" s="761">
        <v>0</v>
      </c>
      <c r="O83" s="769">
        <v>0</v>
      </c>
      <c r="P83" s="383" t="str">
        <f t="shared" si="5"/>
        <v>-</v>
      </c>
      <c r="Q83" s="419">
        <v>0</v>
      </c>
    </row>
    <row r="84" spans="1:17" ht="18.75">
      <c r="A84" s="349"/>
      <c r="B84" s="298"/>
      <c r="C84" s="344" t="s">
        <v>129</v>
      </c>
      <c r="D84" s="299"/>
      <c r="E84" s="299"/>
      <c r="F84" s="299"/>
      <c r="G84" s="299"/>
      <c r="H84" s="299"/>
      <c r="I84" s="299"/>
      <c r="J84" s="300"/>
      <c r="K84" s="276"/>
      <c r="L84" s="276"/>
      <c r="M84" s="562"/>
      <c r="N84" s="562"/>
      <c r="O84" s="601"/>
      <c r="P84" s="278"/>
      <c r="Q84" s="276"/>
    </row>
    <row r="85" spans="1:17" ht="18.75">
      <c r="A85" s="349"/>
      <c r="B85" s="298"/>
      <c r="C85" s="298"/>
      <c r="D85" s="299" t="s">
        <v>222</v>
      </c>
      <c r="E85" s="299"/>
      <c r="F85" s="299"/>
      <c r="G85" s="299"/>
      <c r="H85" s="299"/>
      <c r="I85" s="299"/>
      <c r="J85" s="300"/>
      <c r="K85" s="398">
        <v>0</v>
      </c>
      <c r="L85" s="398">
        <v>3594000</v>
      </c>
      <c r="M85" s="760">
        <v>0</v>
      </c>
      <c r="N85" s="760">
        <v>0</v>
      </c>
      <c r="O85" s="601">
        <v>0</v>
      </c>
      <c r="P85" s="1052" t="str">
        <f>IF(OR(O85&lt;=0,Q85&lt;=0),"-",(((Q85-O85)*100)/O85))</f>
        <v>-</v>
      </c>
      <c r="Q85" s="276">
        <v>0</v>
      </c>
    </row>
    <row r="86" spans="1:17" ht="18.75">
      <c r="A86" s="349"/>
      <c r="B86" s="298"/>
      <c r="C86" s="298"/>
      <c r="D86" s="299" t="s">
        <v>265</v>
      </c>
      <c r="E86" s="299"/>
      <c r="F86" s="299"/>
      <c r="G86" s="299"/>
      <c r="H86" s="299"/>
      <c r="I86" s="299"/>
      <c r="J86" s="300"/>
      <c r="K86" s="398">
        <v>0</v>
      </c>
      <c r="L86" s="398">
        <v>219500</v>
      </c>
      <c r="M86" s="760">
        <v>0</v>
      </c>
      <c r="N86" s="760">
        <v>0</v>
      </c>
      <c r="O86" s="601">
        <v>0</v>
      </c>
      <c r="P86" s="1052" t="str">
        <f>IF(OR(O86&lt;=0,Q86&lt;=0),"-",(((Q86-O86)*100)/O86))</f>
        <v>-</v>
      </c>
      <c r="Q86" s="276">
        <v>0</v>
      </c>
    </row>
    <row r="87" spans="1:17" ht="18.75">
      <c r="A87" s="349"/>
      <c r="B87" s="298"/>
      <c r="C87" s="298"/>
      <c r="D87" s="299" t="s">
        <v>266</v>
      </c>
      <c r="E87" s="299"/>
      <c r="F87" s="299"/>
      <c r="G87" s="299"/>
      <c r="H87" s="299"/>
      <c r="I87" s="299"/>
      <c r="J87" s="300"/>
      <c r="K87" s="276"/>
      <c r="L87" s="276"/>
      <c r="M87" s="562"/>
      <c r="N87" s="562"/>
      <c r="O87" s="601"/>
      <c r="P87" s="278"/>
      <c r="Q87" s="276"/>
    </row>
    <row r="88" spans="1:17" ht="18.75">
      <c r="A88" s="355"/>
      <c r="B88" s="318"/>
      <c r="C88" s="318"/>
      <c r="D88" s="319" t="s">
        <v>267</v>
      </c>
      <c r="E88" s="319"/>
      <c r="F88" s="319"/>
      <c r="G88" s="319"/>
      <c r="H88" s="319"/>
      <c r="I88" s="319"/>
      <c r="J88" s="320"/>
      <c r="K88" s="417">
        <v>0</v>
      </c>
      <c r="L88" s="417">
        <v>2193000</v>
      </c>
      <c r="M88" s="762">
        <v>0</v>
      </c>
      <c r="N88" s="762">
        <v>0</v>
      </c>
      <c r="O88" s="724">
        <v>0</v>
      </c>
      <c r="P88" s="1053" t="str">
        <f>IF(OR(O88&lt;=0,Q88&lt;=0),"-",(((Q88-O88)*100)/O88))</f>
        <v>-</v>
      </c>
      <c r="Q88" s="288">
        <v>0</v>
      </c>
    </row>
    <row r="89" spans="1:17" ht="18.75">
      <c r="A89" s="347"/>
      <c r="B89" s="339"/>
      <c r="C89" s="339"/>
      <c r="D89" s="331" t="s">
        <v>268</v>
      </c>
      <c r="E89" s="331"/>
      <c r="F89" s="331"/>
      <c r="G89" s="331"/>
      <c r="H89" s="331"/>
      <c r="I89" s="331"/>
      <c r="J89" s="332"/>
      <c r="K89" s="334"/>
      <c r="L89" s="334"/>
      <c r="M89" s="610"/>
      <c r="N89" s="610"/>
      <c r="O89" s="750"/>
      <c r="P89" s="383"/>
      <c r="Q89" s="334"/>
    </row>
    <row r="90" spans="1:17" ht="18.75">
      <c r="A90" s="349"/>
      <c r="B90" s="298"/>
      <c r="C90" s="298"/>
      <c r="D90" s="299" t="s">
        <v>223</v>
      </c>
      <c r="E90" s="299"/>
      <c r="F90" s="299"/>
      <c r="G90" s="299"/>
      <c r="H90" s="299"/>
      <c r="I90" s="299"/>
      <c r="J90" s="300"/>
      <c r="K90" s="398">
        <v>0</v>
      </c>
      <c r="L90" s="398">
        <v>119600</v>
      </c>
      <c r="M90" s="760">
        <v>0</v>
      </c>
      <c r="N90" s="760">
        <v>0</v>
      </c>
      <c r="O90" s="601">
        <v>0</v>
      </c>
      <c r="P90" s="1052" t="str">
        <f>IF(OR(O90&lt;=0,Q90&lt;=0),"-",(((Q90-O90)*100)/O90))</f>
        <v>-</v>
      </c>
      <c r="Q90" s="276">
        <v>0</v>
      </c>
    </row>
    <row r="91" spans="1:17" ht="18.75">
      <c r="A91" s="349"/>
      <c r="B91" s="298"/>
      <c r="C91" s="298"/>
      <c r="D91" s="299" t="s">
        <v>224</v>
      </c>
      <c r="E91" s="299"/>
      <c r="F91" s="299"/>
      <c r="G91" s="299"/>
      <c r="H91" s="299"/>
      <c r="I91" s="299"/>
      <c r="J91" s="300"/>
      <c r="K91" s="398">
        <v>0</v>
      </c>
      <c r="L91" s="398">
        <v>117400</v>
      </c>
      <c r="M91" s="760">
        <v>0</v>
      </c>
      <c r="N91" s="760">
        <v>0</v>
      </c>
      <c r="O91" s="601">
        <v>0</v>
      </c>
      <c r="P91" s="1052" t="str">
        <f aca="true" t="shared" si="6" ref="P91:P99">IF(OR(O91&lt;=0,Q91&lt;=0),"-",(((Q91-O91)*100)/O91))</f>
        <v>-</v>
      </c>
      <c r="Q91" s="276">
        <v>0</v>
      </c>
    </row>
    <row r="92" spans="1:17" ht="18.75">
      <c r="A92" s="349"/>
      <c r="B92" s="298"/>
      <c r="C92" s="298"/>
      <c r="D92" s="299" t="s">
        <v>225</v>
      </c>
      <c r="E92" s="299"/>
      <c r="F92" s="299"/>
      <c r="G92" s="299"/>
      <c r="H92" s="299"/>
      <c r="I92" s="299"/>
      <c r="J92" s="300"/>
      <c r="K92" s="398">
        <v>0</v>
      </c>
      <c r="L92" s="398">
        <v>21000</v>
      </c>
      <c r="M92" s="760">
        <v>0</v>
      </c>
      <c r="N92" s="760">
        <v>0</v>
      </c>
      <c r="O92" s="601">
        <v>0</v>
      </c>
      <c r="P92" s="1052" t="str">
        <f t="shared" si="6"/>
        <v>-</v>
      </c>
      <c r="Q92" s="276">
        <v>0</v>
      </c>
    </row>
    <row r="93" spans="1:17" ht="18.75">
      <c r="A93" s="349"/>
      <c r="B93" s="298"/>
      <c r="C93" s="298"/>
      <c r="D93" s="299" t="s">
        <v>226</v>
      </c>
      <c r="E93" s="299"/>
      <c r="F93" s="299"/>
      <c r="G93" s="299"/>
      <c r="H93" s="299"/>
      <c r="I93" s="299"/>
      <c r="J93" s="300"/>
      <c r="K93" s="398">
        <v>0</v>
      </c>
      <c r="L93" s="398">
        <v>136000</v>
      </c>
      <c r="M93" s="760">
        <v>0</v>
      </c>
      <c r="N93" s="760">
        <v>0</v>
      </c>
      <c r="O93" s="601">
        <v>0</v>
      </c>
      <c r="P93" s="1052" t="str">
        <f t="shared" si="6"/>
        <v>-</v>
      </c>
      <c r="Q93" s="276">
        <v>0</v>
      </c>
    </row>
    <row r="94" spans="1:17" ht="18.75">
      <c r="A94" s="349"/>
      <c r="B94" s="298"/>
      <c r="C94" s="298"/>
      <c r="D94" s="299" t="s">
        <v>269</v>
      </c>
      <c r="E94" s="299"/>
      <c r="F94" s="299"/>
      <c r="G94" s="299"/>
      <c r="H94" s="299"/>
      <c r="I94" s="299"/>
      <c r="J94" s="300"/>
      <c r="K94" s="398">
        <v>0</v>
      </c>
      <c r="L94" s="398">
        <v>1466000</v>
      </c>
      <c r="M94" s="760">
        <v>0</v>
      </c>
      <c r="N94" s="760">
        <v>0</v>
      </c>
      <c r="O94" s="601">
        <v>0</v>
      </c>
      <c r="P94" s="1052" t="str">
        <f t="shared" si="6"/>
        <v>-</v>
      </c>
      <c r="Q94" s="276">
        <v>0</v>
      </c>
    </row>
    <row r="95" spans="1:17" ht="18.75">
      <c r="A95" s="349"/>
      <c r="B95" s="298"/>
      <c r="C95" s="298"/>
      <c r="D95" s="299" t="s">
        <v>227</v>
      </c>
      <c r="E95" s="299"/>
      <c r="F95" s="299"/>
      <c r="G95" s="299"/>
      <c r="H95" s="299"/>
      <c r="I95" s="299"/>
      <c r="J95" s="300"/>
      <c r="K95" s="398">
        <v>0</v>
      </c>
      <c r="L95" s="398">
        <v>185500</v>
      </c>
      <c r="M95" s="760">
        <v>0</v>
      </c>
      <c r="N95" s="760">
        <v>0</v>
      </c>
      <c r="O95" s="601">
        <v>0</v>
      </c>
      <c r="P95" s="1052" t="str">
        <f t="shared" si="6"/>
        <v>-</v>
      </c>
      <c r="Q95" s="276">
        <v>0</v>
      </c>
    </row>
    <row r="96" spans="1:17" ht="18.75">
      <c r="A96" s="347"/>
      <c r="B96" s="339"/>
      <c r="C96" s="339"/>
      <c r="D96" s="331" t="s">
        <v>228</v>
      </c>
      <c r="E96" s="331"/>
      <c r="F96" s="331"/>
      <c r="G96" s="331"/>
      <c r="H96" s="331"/>
      <c r="I96" s="331"/>
      <c r="J96" s="332"/>
      <c r="K96" s="419">
        <v>0</v>
      </c>
      <c r="L96" s="419">
        <v>115200</v>
      </c>
      <c r="M96" s="761">
        <v>0</v>
      </c>
      <c r="N96" s="760">
        <v>0</v>
      </c>
      <c r="O96" s="750">
        <v>0</v>
      </c>
      <c r="P96" s="1054" t="str">
        <f t="shared" si="6"/>
        <v>-</v>
      </c>
      <c r="Q96" s="334">
        <v>0</v>
      </c>
    </row>
    <row r="97" spans="1:17" ht="18.75">
      <c r="A97" s="347"/>
      <c r="B97" s="339"/>
      <c r="C97" s="339"/>
      <c r="D97" s="331" t="s">
        <v>229</v>
      </c>
      <c r="E97" s="331"/>
      <c r="F97" s="331"/>
      <c r="G97" s="331"/>
      <c r="H97" s="331"/>
      <c r="I97" s="331"/>
      <c r="J97" s="332"/>
      <c r="K97" s="398">
        <v>0</v>
      </c>
      <c r="L97" s="398">
        <v>138996</v>
      </c>
      <c r="M97" s="761">
        <v>0</v>
      </c>
      <c r="N97" s="760">
        <v>0</v>
      </c>
      <c r="O97" s="750">
        <v>0</v>
      </c>
      <c r="P97" s="1052" t="str">
        <f t="shared" si="6"/>
        <v>-</v>
      </c>
      <c r="Q97" s="334">
        <v>0</v>
      </c>
    </row>
    <row r="98" spans="1:17" ht="18.75">
      <c r="A98" s="349"/>
      <c r="B98" s="298"/>
      <c r="C98" s="298"/>
      <c r="D98" s="299" t="s">
        <v>230</v>
      </c>
      <c r="E98" s="299"/>
      <c r="F98" s="299"/>
      <c r="G98" s="299"/>
      <c r="H98" s="299"/>
      <c r="I98" s="299"/>
      <c r="J98" s="300"/>
      <c r="K98" s="398">
        <v>0</v>
      </c>
      <c r="L98" s="398">
        <v>43000</v>
      </c>
      <c r="M98" s="760">
        <v>0</v>
      </c>
      <c r="N98" s="760">
        <v>0</v>
      </c>
      <c r="O98" s="601">
        <v>0</v>
      </c>
      <c r="P98" s="1052" t="str">
        <f t="shared" si="6"/>
        <v>-</v>
      </c>
      <c r="Q98" s="276">
        <v>0</v>
      </c>
    </row>
    <row r="99" spans="1:17" ht="18.75">
      <c r="A99" s="349"/>
      <c r="B99" s="298"/>
      <c r="C99" s="298"/>
      <c r="D99" s="299" t="s">
        <v>270</v>
      </c>
      <c r="E99" s="299"/>
      <c r="F99" s="299"/>
      <c r="G99" s="299"/>
      <c r="H99" s="299"/>
      <c r="I99" s="299"/>
      <c r="J99" s="300"/>
      <c r="K99" s="398">
        <v>0</v>
      </c>
      <c r="L99" s="398">
        <v>279500</v>
      </c>
      <c r="M99" s="760">
        <v>0</v>
      </c>
      <c r="N99" s="760">
        <v>0</v>
      </c>
      <c r="O99" s="601">
        <v>0</v>
      </c>
      <c r="P99" s="1052" t="str">
        <f t="shared" si="6"/>
        <v>-</v>
      </c>
      <c r="Q99" s="276">
        <v>0</v>
      </c>
    </row>
    <row r="100" spans="1:17" ht="18.75">
      <c r="A100" s="349"/>
      <c r="B100" s="298"/>
      <c r="C100" s="298"/>
      <c r="D100" s="299" t="s">
        <v>271</v>
      </c>
      <c r="E100" s="299"/>
      <c r="F100" s="299"/>
      <c r="G100" s="299"/>
      <c r="H100" s="299"/>
      <c r="I100" s="299"/>
      <c r="J100" s="300"/>
      <c r="K100" s="398"/>
      <c r="L100" s="398"/>
      <c r="M100" s="760"/>
      <c r="N100" s="760"/>
      <c r="O100" s="601"/>
      <c r="P100" s="278"/>
      <c r="Q100" s="276"/>
    </row>
    <row r="101" spans="1:17" ht="18.75">
      <c r="A101" s="347"/>
      <c r="B101" s="339"/>
      <c r="C101" s="339"/>
      <c r="D101" s="331" t="s">
        <v>272</v>
      </c>
      <c r="E101" s="331"/>
      <c r="F101" s="331"/>
      <c r="G101" s="331"/>
      <c r="H101" s="331"/>
      <c r="I101" s="331"/>
      <c r="J101" s="332"/>
      <c r="K101" s="419">
        <v>0</v>
      </c>
      <c r="L101" s="419">
        <v>222500</v>
      </c>
      <c r="M101" s="761">
        <v>0</v>
      </c>
      <c r="N101" s="761">
        <v>0</v>
      </c>
      <c r="O101" s="750">
        <v>0</v>
      </c>
      <c r="P101" s="1054" t="str">
        <f>IF(OR(O101&lt;=0,Q101&lt;=0),"-",(((Q101-O101)*100)/O101))</f>
        <v>-</v>
      </c>
      <c r="Q101" s="334">
        <v>0</v>
      </c>
    </row>
    <row r="102" spans="1:17" ht="18.75">
      <c r="A102" s="349"/>
      <c r="B102" s="298"/>
      <c r="C102" s="298"/>
      <c r="D102" s="299" t="s">
        <v>273</v>
      </c>
      <c r="E102" s="299"/>
      <c r="F102" s="299"/>
      <c r="G102" s="299"/>
      <c r="H102" s="299"/>
      <c r="I102" s="299"/>
      <c r="J102" s="300"/>
      <c r="K102" s="276"/>
      <c r="L102" s="276"/>
      <c r="M102" s="562"/>
      <c r="N102" s="562"/>
      <c r="O102" s="601"/>
      <c r="P102" s="278"/>
      <c r="Q102" s="276"/>
    </row>
    <row r="103" spans="1:17" ht="18.75">
      <c r="A103" s="349"/>
      <c r="B103" s="298"/>
      <c r="C103" s="298"/>
      <c r="D103" s="299" t="s">
        <v>231</v>
      </c>
      <c r="E103" s="299"/>
      <c r="F103" s="299"/>
      <c r="G103" s="299"/>
      <c r="H103" s="299"/>
      <c r="I103" s="299"/>
      <c r="J103" s="300"/>
      <c r="K103" s="398">
        <v>0</v>
      </c>
      <c r="L103" s="398">
        <v>100000</v>
      </c>
      <c r="M103" s="760">
        <v>0</v>
      </c>
      <c r="N103" s="760">
        <v>0</v>
      </c>
      <c r="O103" s="601">
        <v>0</v>
      </c>
      <c r="P103" s="1052" t="str">
        <f>IF(OR(O103&lt;=0,Q103&lt;=0),"-",(((Q103-O103)*100)/O103))</f>
        <v>-</v>
      </c>
      <c r="Q103" s="276">
        <v>0</v>
      </c>
    </row>
    <row r="104" spans="1:17" ht="18.75">
      <c r="A104" s="349"/>
      <c r="B104" s="298"/>
      <c r="C104" s="298"/>
      <c r="D104" s="299" t="s">
        <v>274</v>
      </c>
      <c r="E104" s="299"/>
      <c r="F104" s="299"/>
      <c r="G104" s="299"/>
      <c r="H104" s="299"/>
      <c r="I104" s="299"/>
      <c r="J104" s="300"/>
      <c r="K104" s="398">
        <v>0</v>
      </c>
      <c r="L104" s="398">
        <v>5035000</v>
      </c>
      <c r="M104" s="760">
        <v>0</v>
      </c>
      <c r="N104" s="760">
        <v>0</v>
      </c>
      <c r="O104" s="601">
        <v>0</v>
      </c>
      <c r="P104" s="1052" t="str">
        <f>IF(OR(O104&lt;=0,Q104&lt;=0),"-",(((Q104-O104)*100)/O104))</f>
        <v>-</v>
      </c>
      <c r="Q104" s="276">
        <v>0</v>
      </c>
    </row>
    <row r="105" spans="1:17" ht="18.75">
      <c r="A105" s="347"/>
      <c r="B105" s="339"/>
      <c r="C105" s="339"/>
      <c r="D105" s="331" t="s">
        <v>232</v>
      </c>
      <c r="E105" s="331"/>
      <c r="F105" s="331"/>
      <c r="G105" s="331"/>
      <c r="H105" s="331"/>
      <c r="I105" s="331"/>
      <c r="J105" s="332"/>
      <c r="K105" s="419"/>
      <c r="L105" s="419"/>
      <c r="M105" s="761"/>
      <c r="N105" s="761"/>
      <c r="O105" s="750"/>
      <c r="P105" s="383"/>
      <c r="Q105" s="334"/>
    </row>
    <row r="106" spans="1:17" ht="18.75">
      <c r="A106" s="349"/>
      <c r="B106" s="298"/>
      <c r="C106" s="298"/>
      <c r="D106" s="299" t="s">
        <v>256</v>
      </c>
      <c r="E106" s="299"/>
      <c r="F106" s="299"/>
      <c r="G106" s="299"/>
      <c r="H106" s="299"/>
      <c r="I106" s="299"/>
      <c r="J106" s="300"/>
      <c r="K106" s="398">
        <v>0</v>
      </c>
      <c r="L106" s="398">
        <v>138996</v>
      </c>
      <c r="M106" s="760">
        <v>0</v>
      </c>
      <c r="N106" s="760">
        <v>0</v>
      </c>
      <c r="O106" s="601">
        <v>0</v>
      </c>
      <c r="P106" s="1052" t="str">
        <f aca="true" t="shared" si="7" ref="P106:P112">IF(OR(O106&lt;=0,Q106&lt;=0),"-",(((Q106-O106)*100)/O106))</f>
        <v>-</v>
      </c>
      <c r="Q106" s="276">
        <v>0</v>
      </c>
    </row>
    <row r="107" spans="1:17" ht="18.75">
      <c r="A107" s="349"/>
      <c r="B107" s="298"/>
      <c r="C107" s="298"/>
      <c r="D107" s="299" t="s">
        <v>257</v>
      </c>
      <c r="E107" s="299"/>
      <c r="F107" s="299"/>
      <c r="G107" s="299"/>
      <c r="H107" s="299"/>
      <c r="I107" s="299"/>
      <c r="J107" s="300"/>
      <c r="K107" s="398">
        <v>0</v>
      </c>
      <c r="L107" s="398">
        <v>109600</v>
      </c>
      <c r="M107" s="760">
        <v>0</v>
      </c>
      <c r="N107" s="760">
        <v>0</v>
      </c>
      <c r="O107" s="601">
        <v>0</v>
      </c>
      <c r="P107" s="1052" t="str">
        <f t="shared" si="7"/>
        <v>-</v>
      </c>
      <c r="Q107" s="276">
        <v>0</v>
      </c>
    </row>
    <row r="108" spans="1:17" ht="18.75">
      <c r="A108" s="349"/>
      <c r="B108" s="298"/>
      <c r="C108" s="298"/>
      <c r="D108" s="299" t="s">
        <v>258</v>
      </c>
      <c r="E108" s="299"/>
      <c r="F108" s="299"/>
      <c r="G108" s="299"/>
      <c r="H108" s="299"/>
      <c r="I108" s="299"/>
      <c r="J108" s="300"/>
      <c r="K108" s="398">
        <v>0</v>
      </c>
      <c r="L108" s="398">
        <v>183000</v>
      </c>
      <c r="M108" s="760">
        <v>0</v>
      </c>
      <c r="N108" s="760">
        <v>0</v>
      </c>
      <c r="O108" s="601">
        <v>0</v>
      </c>
      <c r="P108" s="1052" t="str">
        <f t="shared" si="7"/>
        <v>-</v>
      </c>
      <c r="Q108" s="276">
        <v>0</v>
      </c>
    </row>
    <row r="109" spans="1:17" ht="18.75">
      <c r="A109" s="349"/>
      <c r="B109" s="298"/>
      <c r="C109" s="298"/>
      <c r="D109" s="299" t="s">
        <v>259</v>
      </c>
      <c r="E109" s="299"/>
      <c r="F109" s="299"/>
      <c r="G109" s="299"/>
      <c r="H109" s="299"/>
      <c r="I109" s="299"/>
      <c r="J109" s="300"/>
      <c r="K109" s="398">
        <v>0</v>
      </c>
      <c r="L109" s="398">
        <v>142000</v>
      </c>
      <c r="M109" s="760">
        <v>0</v>
      </c>
      <c r="N109" s="760">
        <v>0</v>
      </c>
      <c r="O109" s="601">
        <v>0</v>
      </c>
      <c r="P109" s="1052" t="str">
        <f t="shared" si="7"/>
        <v>-</v>
      </c>
      <c r="Q109" s="276">
        <v>0</v>
      </c>
    </row>
    <row r="110" spans="1:17" ht="18.75">
      <c r="A110" s="355"/>
      <c r="B110" s="318"/>
      <c r="C110" s="318"/>
      <c r="D110" s="319" t="s">
        <v>260</v>
      </c>
      <c r="E110" s="319"/>
      <c r="F110" s="319"/>
      <c r="G110" s="319"/>
      <c r="H110" s="319"/>
      <c r="I110" s="319"/>
      <c r="J110" s="320"/>
      <c r="K110" s="417">
        <v>0</v>
      </c>
      <c r="L110" s="417">
        <v>1484000</v>
      </c>
      <c r="M110" s="762">
        <v>0</v>
      </c>
      <c r="N110" s="762">
        <v>0</v>
      </c>
      <c r="O110" s="724">
        <v>0</v>
      </c>
      <c r="P110" s="1053" t="str">
        <f t="shared" si="7"/>
        <v>-</v>
      </c>
      <c r="Q110" s="288">
        <v>0</v>
      </c>
    </row>
    <row r="111" spans="1:17" ht="18.75">
      <c r="A111" s="347"/>
      <c r="B111" s="339"/>
      <c r="C111" s="339"/>
      <c r="D111" s="331" t="s">
        <v>261</v>
      </c>
      <c r="E111" s="331"/>
      <c r="F111" s="331"/>
      <c r="G111" s="331"/>
      <c r="H111" s="331"/>
      <c r="I111" s="331"/>
      <c r="J111" s="332"/>
      <c r="K111" s="419">
        <v>0</v>
      </c>
      <c r="L111" s="419">
        <v>1400000</v>
      </c>
      <c r="M111" s="761">
        <v>0</v>
      </c>
      <c r="N111" s="761">
        <v>0</v>
      </c>
      <c r="O111" s="750">
        <v>0</v>
      </c>
      <c r="P111" s="1054" t="str">
        <f t="shared" si="7"/>
        <v>-</v>
      </c>
      <c r="Q111" s="334">
        <v>0</v>
      </c>
    </row>
    <row r="112" spans="1:17" ht="18.75">
      <c r="A112" s="349"/>
      <c r="B112" s="298"/>
      <c r="C112" s="298"/>
      <c r="D112" s="299" t="s">
        <v>275</v>
      </c>
      <c r="E112" s="299"/>
      <c r="F112" s="299"/>
      <c r="G112" s="299"/>
      <c r="H112" s="299"/>
      <c r="I112" s="299"/>
      <c r="J112" s="300"/>
      <c r="K112" s="398">
        <v>0</v>
      </c>
      <c r="L112" s="398">
        <v>2012000</v>
      </c>
      <c r="M112" s="760">
        <v>0</v>
      </c>
      <c r="N112" s="760">
        <v>0</v>
      </c>
      <c r="O112" s="601">
        <v>0</v>
      </c>
      <c r="P112" s="1052" t="str">
        <f t="shared" si="7"/>
        <v>-</v>
      </c>
      <c r="Q112" s="276">
        <v>0</v>
      </c>
    </row>
    <row r="113" spans="1:17" ht="18.75">
      <c r="A113" s="349"/>
      <c r="B113" s="298"/>
      <c r="C113" s="298"/>
      <c r="D113" s="299" t="s">
        <v>276</v>
      </c>
      <c r="E113" s="299"/>
      <c r="F113" s="299"/>
      <c r="G113" s="299"/>
      <c r="H113" s="299"/>
      <c r="I113" s="299"/>
      <c r="J113" s="300"/>
      <c r="K113" s="276"/>
      <c r="L113" s="276"/>
      <c r="M113" s="562"/>
      <c r="N113" s="562"/>
      <c r="O113" s="601"/>
      <c r="P113" s="278"/>
      <c r="Q113" s="276"/>
    </row>
    <row r="114" spans="1:17" ht="18.75">
      <c r="A114" s="349"/>
      <c r="B114" s="298"/>
      <c r="C114" s="298"/>
      <c r="D114" s="299" t="s">
        <v>262</v>
      </c>
      <c r="E114" s="299"/>
      <c r="F114" s="299"/>
      <c r="G114" s="299"/>
      <c r="H114" s="299"/>
      <c r="I114" s="299"/>
      <c r="J114" s="300"/>
      <c r="K114" s="398">
        <v>0</v>
      </c>
      <c r="L114" s="398">
        <v>273000</v>
      </c>
      <c r="M114" s="760">
        <v>0</v>
      </c>
      <c r="N114" s="760">
        <v>0</v>
      </c>
      <c r="O114" s="601">
        <v>0</v>
      </c>
      <c r="P114" s="1052" t="str">
        <f>IF(OR(O114&lt;=0,Q114&lt;=0),"-",(((Q114-O114)*100)/O114))</f>
        <v>-</v>
      </c>
      <c r="Q114" s="276">
        <v>0</v>
      </c>
    </row>
    <row r="115" spans="1:17" ht="18.75">
      <c r="A115" s="347"/>
      <c r="B115" s="339"/>
      <c r="C115" s="339"/>
      <c r="D115" s="331" t="s">
        <v>263</v>
      </c>
      <c r="E115" s="331"/>
      <c r="F115" s="331"/>
      <c r="G115" s="331"/>
      <c r="H115" s="331"/>
      <c r="I115" s="331"/>
      <c r="J115" s="332"/>
      <c r="K115" s="419">
        <v>0</v>
      </c>
      <c r="L115" s="419">
        <v>270000</v>
      </c>
      <c r="M115" s="761">
        <v>0</v>
      </c>
      <c r="N115" s="760">
        <v>0</v>
      </c>
      <c r="O115" s="750">
        <v>0</v>
      </c>
      <c r="P115" s="1054" t="str">
        <f>IF(OR(O115&lt;=0,Q115&lt;=0),"-",(((Q115-O115)*100)/O115))</f>
        <v>-</v>
      </c>
      <c r="Q115" s="334">
        <v>0</v>
      </c>
    </row>
    <row r="116" spans="1:17" ht="18.75">
      <c r="A116" s="349"/>
      <c r="B116" s="298"/>
      <c r="C116" s="298"/>
      <c r="D116" s="1940" t="s">
        <v>467</v>
      </c>
      <c r="E116" s="1940"/>
      <c r="F116" s="1940"/>
      <c r="G116" s="1940"/>
      <c r="H116" s="1940"/>
      <c r="I116" s="1940"/>
      <c r="J116" s="1941"/>
      <c r="K116" s="398">
        <v>0</v>
      </c>
      <c r="L116" s="398">
        <v>243000</v>
      </c>
      <c r="M116" s="760">
        <v>0</v>
      </c>
      <c r="N116" s="760">
        <v>0</v>
      </c>
      <c r="O116" s="601">
        <v>0</v>
      </c>
      <c r="P116" s="1052" t="str">
        <f>IF(OR(O116&lt;=0,Q116&lt;=0),"-",(((Q116-O116)*100)/O116))</f>
        <v>-</v>
      </c>
      <c r="Q116" s="276">
        <v>0</v>
      </c>
    </row>
    <row r="117" spans="1:17" s="410" customFormat="1" ht="21.75" customHeight="1">
      <c r="A117" s="349"/>
      <c r="B117" s="298"/>
      <c r="C117" s="298"/>
      <c r="D117" s="1940" t="s">
        <v>436</v>
      </c>
      <c r="E117" s="1940"/>
      <c r="F117" s="1940"/>
      <c r="G117" s="1940"/>
      <c r="H117" s="1940"/>
      <c r="I117" s="1940"/>
      <c r="J117" s="1941"/>
      <c r="K117" s="276">
        <v>0</v>
      </c>
      <c r="L117" s="276">
        <v>500000</v>
      </c>
      <c r="M117" s="562">
        <v>0</v>
      </c>
      <c r="N117" s="760">
        <v>0</v>
      </c>
      <c r="O117" s="601">
        <v>0</v>
      </c>
      <c r="P117" s="278" t="str">
        <f>IF(OR(O117&lt;=0,Q117&lt;=0),"-",(((Q117-O117)*100)/O117))</f>
        <v>-</v>
      </c>
      <c r="Q117" s="276">
        <v>0</v>
      </c>
    </row>
    <row r="118" spans="1:17" s="410" customFormat="1" ht="21.75" customHeight="1">
      <c r="A118" s="349"/>
      <c r="B118" s="298"/>
      <c r="C118" s="298"/>
      <c r="D118" s="1940" t="s">
        <v>437</v>
      </c>
      <c r="E118" s="1940"/>
      <c r="F118" s="1940"/>
      <c r="G118" s="1940"/>
      <c r="H118" s="1940"/>
      <c r="I118" s="1940"/>
      <c r="J118" s="1941"/>
      <c r="K118" s="276">
        <v>0</v>
      </c>
      <c r="L118" s="276">
        <v>1591240</v>
      </c>
      <c r="M118" s="562">
        <v>0</v>
      </c>
      <c r="N118" s="760">
        <v>0</v>
      </c>
      <c r="O118" s="601">
        <v>0</v>
      </c>
      <c r="P118" s="278" t="str">
        <f>IF(OR(O118&lt;=0,Q118&lt;=0),"-",(((Q118-O118)*100)/O118))</f>
        <v>-</v>
      </c>
      <c r="Q118" s="276">
        <v>0</v>
      </c>
    </row>
    <row r="119" spans="1:17" s="410" customFormat="1" ht="18.75">
      <c r="A119" s="349"/>
      <c r="B119" s="298"/>
      <c r="C119" s="344" t="s">
        <v>365</v>
      </c>
      <c r="D119" s="421"/>
      <c r="E119" s="421"/>
      <c r="F119" s="421"/>
      <c r="G119" s="421"/>
      <c r="H119" s="421"/>
      <c r="I119" s="421"/>
      <c r="J119" s="422"/>
      <c r="K119" s="276"/>
      <c r="L119" s="276"/>
      <c r="M119" s="562"/>
      <c r="N119" s="562"/>
      <c r="O119" s="601"/>
      <c r="P119" s="278"/>
      <c r="Q119" s="276"/>
    </row>
    <row r="120" spans="1:17" ht="18.75">
      <c r="A120" s="349"/>
      <c r="B120" s="298"/>
      <c r="C120" s="344"/>
      <c r="D120" s="1940" t="s">
        <v>387</v>
      </c>
      <c r="E120" s="1940"/>
      <c r="F120" s="1940"/>
      <c r="G120" s="1940"/>
      <c r="H120" s="1940"/>
      <c r="I120" s="1940"/>
      <c r="J120" s="1941"/>
      <c r="K120" s="276">
        <v>0</v>
      </c>
      <c r="L120" s="276">
        <v>0</v>
      </c>
      <c r="M120" s="562">
        <v>1098000</v>
      </c>
      <c r="N120" s="562">
        <v>0</v>
      </c>
      <c r="O120" s="601">
        <v>0</v>
      </c>
      <c r="P120" s="278" t="str">
        <f>IF(OR(O120&lt;=0,Q120&lt;=0),"-",(((Q120-O120)*100)/O120))</f>
        <v>-</v>
      </c>
      <c r="Q120" s="276">
        <v>0</v>
      </c>
    </row>
    <row r="121" spans="1:17" ht="18.75">
      <c r="A121" s="349"/>
      <c r="B121" s="298"/>
      <c r="C121" s="344"/>
      <c r="D121" s="1940" t="s">
        <v>388</v>
      </c>
      <c r="E121" s="1940"/>
      <c r="F121" s="1940"/>
      <c r="G121" s="1940"/>
      <c r="H121" s="1940"/>
      <c r="I121" s="1940"/>
      <c r="J121" s="1941"/>
      <c r="K121" s="276"/>
      <c r="L121" s="276"/>
      <c r="M121" s="562"/>
      <c r="N121" s="562"/>
      <c r="O121" s="601"/>
      <c r="P121" s="278"/>
      <c r="Q121" s="276"/>
    </row>
    <row r="122" spans="1:17" ht="18.75">
      <c r="A122" s="349"/>
      <c r="B122" s="298"/>
      <c r="C122" s="344"/>
      <c r="D122" s="1940" t="s">
        <v>389</v>
      </c>
      <c r="E122" s="1940"/>
      <c r="F122" s="1940"/>
      <c r="G122" s="1940"/>
      <c r="H122" s="1940"/>
      <c r="I122" s="1940"/>
      <c r="J122" s="1941"/>
      <c r="K122" s="276">
        <v>0</v>
      </c>
      <c r="L122" s="276">
        <v>0</v>
      </c>
      <c r="M122" s="562">
        <v>1597000</v>
      </c>
      <c r="N122" s="562">
        <v>0</v>
      </c>
      <c r="O122" s="601">
        <v>0</v>
      </c>
      <c r="P122" s="278" t="str">
        <f>IF(OR(O122&lt;=0,Q122&lt;=0),"-",(((Q122-O122)*100)/O122))</f>
        <v>-</v>
      </c>
      <c r="Q122" s="276">
        <v>0</v>
      </c>
    </row>
    <row r="123" spans="1:17" ht="18.75">
      <c r="A123" s="347"/>
      <c r="B123" s="339"/>
      <c r="C123" s="418"/>
      <c r="D123" s="1936" t="s">
        <v>419</v>
      </c>
      <c r="E123" s="1936"/>
      <c r="F123" s="1936"/>
      <c r="G123" s="1936"/>
      <c r="H123" s="1936"/>
      <c r="I123" s="1936"/>
      <c r="J123" s="1937"/>
      <c r="K123" s="334">
        <v>0</v>
      </c>
      <c r="L123" s="334">
        <v>0</v>
      </c>
      <c r="M123" s="610">
        <v>840000</v>
      </c>
      <c r="N123" s="610">
        <v>0</v>
      </c>
      <c r="O123" s="750">
        <v>0</v>
      </c>
      <c r="P123" s="383" t="str">
        <f>IF(OR(O123&lt;=0,Q123&lt;=0),"-",(((Q123-O123)*100)/O123))</f>
        <v>-</v>
      </c>
      <c r="Q123" s="334">
        <v>0</v>
      </c>
    </row>
    <row r="124" spans="1:17" ht="18.75">
      <c r="A124" s="349"/>
      <c r="B124" s="298"/>
      <c r="C124" s="344"/>
      <c r="D124" s="1940" t="s">
        <v>418</v>
      </c>
      <c r="E124" s="1940"/>
      <c r="F124" s="1940"/>
      <c r="G124" s="1940"/>
      <c r="H124" s="1940"/>
      <c r="I124" s="1940"/>
      <c r="J124" s="1941"/>
      <c r="K124" s="276"/>
      <c r="L124" s="276"/>
      <c r="M124" s="562"/>
      <c r="N124" s="562"/>
      <c r="O124" s="601"/>
      <c r="P124" s="278"/>
      <c r="Q124" s="276"/>
    </row>
    <row r="125" spans="1:17" ht="18.75">
      <c r="A125" s="349"/>
      <c r="B125" s="298"/>
      <c r="C125" s="344"/>
      <c r="D125" s="1940" t="s">
        <v>421</v>
      </c>
      <c r="E125" s="1940"/>
      <c r="F125" s="1940"/>
      <c r="G125" s="1940"/>
      <c r="H125" s="1940"/>
      <c r="I125" s="1940"/>
      <c r="J125" s="1941"/>
      <c r="K125" s="276">
        <v>0</v>
      </c>
      <c r="L125" s="276">
        <v>0</v>
      </c>
      <c r="M125" s="562">
        <v>1191000</v>
      </c>
      <c r="N125" s="562">
        <v>0</v>
      </c>
      <c r="O125" s="601">
        <v>0</v>
      </c>
      <c r="P125" s="278" t="str">
        <f>IF(OR(O125&lt;=0,Q125&lt;=0),"-",(((Q125-O125)*100)/O125))</f>
        <v>-</v>
      </c>
      <c r="Q125" s="276">
        <v>0</v>
      </c>
    </row>
    <row r="126" spans="1:17" ht="18.75">
      <c r="A126" s="349"/>
      <c r="B126" s="298"/>
      <c r="C126" s="344"/>
      <c r="D126" s="1940" t="s">
        <v>420</v>
      </c>
      <c r="E126" s="1940"/>
      <c r="F126" s="1940"/>
      <c r="G126" s="1940"/>
      <c r="H126" s="1940"/>
      <c r="I126" s="1940"/>
      <c r="J126" s="1941"/>
      <c r="K126" s="276"/>
      <c r="L126" s="276"/>
      <c r="M126" s="562"/>
      <c r="N126" s="562"/>
      <c r="O126" s="601"/>
      <c r="P126" s="278"/>
      <c r="Q126" s="276"/>
    </row>
    <row r="127" spans="1:17" ht="18.75">
      <c r="A127" s="347"/>
      <c r="B127" s="339"/>
      <c r="C127" s="418"/>
      <c r="D127" s="1936" t="s">
        <v>390</v>
      </c>
      <c r="E127" s="1936"/>
      <c r="F127" s="1936"/>
      <c r="G127" s="1936"/>
      <c r="H127" s="1936"/>
      <c r="I127" s="1936"/>
      <c r="J127" s="1937"/>
      <c r="K127" s="334">
        <v>0</v>
      </c>
      <c r="L127" s="334">
        <v>0</v>
      </c>
      <c r="M127" s="610">
        <v>190400</v>
      </c>
      <c r="N127" s="610">
        <v>0</v>
      </c>
      <c r="O127" s="750">
        <v>0</v>
      </c>
      <c r="P127" s="383" t="str">
        <f>IF(OR(O127&lt;=0,Q127&lt;=0),"-",(((Q127-O127)*100)/O127))</f>
        <v>-</v>
      </c>
      <c r="Q127" s="334">
        <v>0</v>
      </c>
    </row>
    <row r="128" spans="1:17" ht="18.75">
      <c r="A128" s="349"/>
      <c r="B128" s="298"/>
      <c r="C128" s="344"/>
      <c r="D128" s="1940" t="s">
        <v>466</v>
      </c>
      <c r="E128" s="1940"/>
      <c r="F128" s="1940"/>
      <c r="G128" s="1940"/>
      <c r="H128" s="1940"/>
      <c r="I128" s="1940"/>
      <c r="J128" s="1941"/>
      <c r="K128" s="276">
        <v>0</v>
      </c>
      <c r="L128" s="276">
        <v>0</v>
      </c>
      <c r="M128" s="562">
        <v>556000</v>
      </c>
      <c r="N128" s="562">
        <v>0</v>
      </c>
      <c r="O128" s="601">
        <v>0</v>
      </c>
      <c r="P128" s="278" t="str">
        <f>IF(OR(O128&lt;=0,Q128&lt;=0),"-",(((Q128-O128)*100)/O128))</f>
        <v>-</v>
      </c>
      <c r="Q128" s="276">
        <v>0</v>
      </c>
    </row>
    <row r="129" spans="1:17" ht="18.75">
      <c r="A129" s="349"/>
      <c r="B129" s="298"/>
      <c r="C129" s="344"/>
      <c r="D129" s="1940" t="s">
        <v>423</v>
      </c>
      <c r="E129" s="1940"/>
      <c r="F129" s="1940"/>
      <c r="G129" s="1940"/>
      <c r="H129" s="1940"/>
      <c r="I129" s="1940"/>
      <c r="J129" s="1941"/>
      <c r="K129" s="276">
        <v>0</v>
      </c>
      <c r="L129" s="276">
        <v>0</v>
      </c>
      <c r="M129" s="562">
        <v>548000</v>
      </c>
      <c r="N129" s="562">
        <v>0</v>
      </c>
      <c r="O129" s="601">
        <v>0</v>
      </c>
      <c r="P129" s="278" t="str">
        <f>IF(OR(O129&lt;=0,Q129&lt;=0),"-",(((Q129-O129)*100)/O129))</f>
        <v>-</v>
      </c>
      <c r="Q129" s="276">
        <v>0</v>
      </c>
    </row>
    <row r="130" spans="1:17" ht="18.75">
      <c r="A130" s="349"/>
      <c r="B130" s="298"/>
      <c r="C130" s="344"/>
      <c r="D130" s="1940" t="s">
        <v>422</v>
      </c>
      <c r="E130" s="1940"/>
      <c r="F130" s="1940"/>
      <c r="G130" s="1940"/>
      <c r="H130" s="1940"/>
      <c r="I130" s="1940"/>
      <c r="J130" s="1941"/>
      <c r="K130" s="276"/>
      <c r="L130" s="276"/>
      <c r="M130" s="562"/>
      <c r="N130" s="562"/>
      <c r="O130" s="601"/>
      <c r="P130" s="278"/>
      <c r="Q130" s="276"/>
    </row>
    <row r="131" spans="1:17" ht="18.75">
      <c r="A131" s="349"/>
      <c r="B131" s="298"/>
      <c r="C131" s="344"/>
      <c r="D131" s="1940" t="s">
        <v>391</v>
      </c>
      <c r="E131" s="1940"/>
      <c r="F131" s="1940"/>
      <c r="G131" s="1940"/>
      <c r="H131" s="1940"/>
      <c r="I131" s="1940"/>
      <c r="J131" s="1941"/>
      <c r="K131" s="276">
        <v>0</v>
      </c>
      <c r="L131" s="276">
        <v>0</v>
      </c>
      <c r="M131" s="562">
        <v>831000</v>
      </c>
      <c r="N131" s="562">
        <v>0</v>
      </c>
      <c r="O131" s="601">
        <v>0</v>
      </c>
      <c r="P131" s="278" t="str">
        <f aca="true" t="shared" si="8" ref="P131:P137">IF(OR(O131&lt;=0,Q131&lt;=0),"-",(((Q131-O131)*100)/O131))</f>
        <v>-</v>
      </c>
      <c r="Q131" s="276">
        <v>0</v>
      </c>
    </row>
    <row r="132" spans="1:17" ht="18.75">
      <c r="A132" s="355"/>
      <c r="B132" s="318"/>
      <c r="C132" s="424"/>
      <c r="D132" s="1944" t="s">
        <v>465</v>
      </c>
      <c r="E132" s="1944"/>
      <c r="F132" s="1944"/>
      <c r="G132" s="1944"/>
      <c r="H132" s="1944"/>
      <c r="I132" s="1944"/>
      <c r="J132" s="1945"/>
      <c r="K132" s="288">
        <v>0</v>
      </c>
      <c r="L132" s="288">
        <v>0</v>
      </c>
      <c r="M132" s="625">
        <v>3897900</v>
      </c>
      <c r="N132" s="625">
        <v>0</v>
      </c>
      <c r="O132" s="724">
        <v>0</v>
      </c>
      <c r="P132" s="402" t="str">
        <f t="shared" si="8"/>
        <v>-</v>
      </c>
      <c r="Q132" s="288">
        <v>0</v>
      </c>
    </row>
    <row r="133" spans="1:17" ht="18.75">
      <c r="A133" s="347"/>
      <c r="B133" s="339"/>
      <c r="C133" s="418"/>
      <c r="D133" s="1936" t="s">
        <v>464</v>
      </c>
      <c r="E133" s="1936"/>
      <c r="F133" s="1936"/>
      <c r="G133" s="1936"/>
      <c r="H133" s="1936"/>
      <c r="I133" s="1936"/>
      <c r="J133" s="1937"/>
      <c r="K133" s="334">
        <v>0</v>
      </c>
      <c r="L133" s="334">
        <v>0</v>
      </c>
      <c r="M133" s="610">
        <v>1613000</v>
      </c>
      <c r="N133" s="610">
        <v>0</v>
      </c>
      <c r="O133" s="750">
        <v>0</v>
      </c>
      <c r="P133" s="383" t="str">
        <f t="shared" si="8"/>
        <v>-</v>
      </c>
      <c r="Q133" s="334">
        <v>0</v>
      </c>
    </row>
    <row r="134" spans="1:17" ht="18.75">
      <c r="A134" s="347"/>
      <c r="B134" s="339"/>
      <c r="C134" s="418"/>
      <c r="D134" s="1936" t="s">
        <v>392</v>
      </c>
      <c r="E134" s="1936"/>
      <c r="F134" s="1936"/>
      <c r="G134" s="1936"/>
      <c r="H134" s="1936"/>
      <c r="I134" s="1936"/>
      <c r="J134" s="1937"/>
      <c r="K134" s="334">
        <v>0</v>
      </c>
      <c r="L134" s="334">
        <v>0</v>
      </c>
      <c r="M134" s="610">
        <v>646000</v>
      </c>
      <c r="N134" s="610">
        <v>0</v>
      </c>
      <c r="O134" s="750">
        <v>0</v>
      </c>
      <c r="P134" s="383" t="str">
        <f t="shared" si="8"/>
        <v>-</v>
      </c>
      <c r="Q134" s="334">
        <v>0</v>
      </c>
    </row>
    <row r="135" spans="1:17" ht="18.75">
      <c r="A135" s="349"/>
      <c r="B135" s="298"/>
      <c r="C135" s="344"/>
      <c r="D135" s="1940" t="s">
        <v>393</v>
      </c>
      <c r="E135" s="1940"/>
      <c r="F135" s="1940"/>
      <c r="G135" s="1940"/>
      <c r="H135" s="1940"/>
      <c r="I135" s="1940"/>
      <c r="J135" s="1941"/>
      <c r="K135" s="334">
        <v>0</v>
      </c>
      <c r="L135" s="334">
        <v>0</v>
      </c>
      <c r="M135" s="610">
        <v>260000</v>
      </c>
      <c r="N135" s="610">
        <v>0</v>
      </c>
      <c r="O135" s="750">
        <v>0</v>
      </c>
      <c r="P135" s="278" t="str">
        <f t="shared" si="8"/>
        <v>-</v>
      </c>
      <c r="Q135" s="334">
        <v>0</v>
      </c>
    </row>
    <row r="136" spans="1:17" ht="18.75">
      <c r="A136" s="349"/>
      <c r="B136" s="298"/>
      <c r="C136" s="344"/>
      <c r="D136" s="1940" t="s">
        <v>394</v>
      </c>
      <c r="E136" s="1940"/>
      <c r="F136" s="1940"/>
      <c r="G136" s="1940"/>
      <c r="H136" s="1940"/>
      <c r="I136" s="1940"/>
      <c r="J136" s="1941"/>
      <c r="K136" s="334">
        <v>0</v>
      </c>
      <c r="L136" s="334">
        <v>0</v>
      </c>
      <c r="M136" s="610">
        <v>223000</v>
      </c>
      <c r="N136" s="610">
        <v>0</v>
      </c>
      <c r="O136" s="750">
        <v>0</v>
      </c>
      <c r="P136" s="278" t="str">
        <f t="shared" si="8"/>
        <v>-</v>
      </c>
      <c r="Q136" s="334">
        <v>0</v>
      </c>
    </row>
    <row r="137" spans="1:17" ht="18.75">
      <c r="A137" s="349"/>
      <c r="B137" s="298"/>
      <c r="C137" s="344"/>
      <c r="D137" s="1940" t="s">
        <v>424</v>
      </c>
      <c r="E137" s="1940"/>
      <c r="F137" s="1940"/>
      <c r="G137" s="1940"/>
      <c r="H137" s="1940"/>
      <c r="I137" s="1940"/>
      <c r="J137" s="1941"/>
      <c r="K137" s="334">
        <v>0</v>
      </c>
      <c r="L137" s="334">
        <v>0</v>
      </c>
      <c r="M137" s="610">
        <v>378600</v>
      </c>
      <c r="N137" s="610">
        <v>0</v>
      </c>
      <c r="O137" s="750">
        <v>0</v>
      </c>
      <c r="P137" s="278" t="str">
        <f t="shared" si="8"/>
        <v>-</v>
      </c>
      <c r="Q137" s="334">
        <v>0</v>
      </c>
    </row>
    <row r="138" spans="1:17" ht="18.75">
      <c r="A138" s="349"/>
      <c r="B138" s="298"/>
      <c r="C138" s="344"/>
      <c r="D138" s="1940" t="s">
        <v>425</v>
      </c>
      <c r="E138" s="1940"/>
      <c r="F138" s="1940"/>
      <c r="G138" s="1940"/>
      <c r="H138" s="1940"/>
      <c r="I138" s="1940"/>
      <c r="J138" s="1941"/>
      <c r="K138" s="276"/>
      <c r="L138" s="276"/>
      <c r="M138" s="562"/>
      <c r="N138" s="562"/>
      <c r="O138" s="601"/>
      <c r="P138" s="278"/>
      <c r="Q138" s="276"/>
    </row>
    <row r="139" spans="1:17" ht="18.75">
      <c r="A139" s="349"/>
      <c r="B139" s="298"/>
      <c r="C139" s="344"/>
      <c r="D139" s="1940" t="s">
        <v>395</v>
      </c>
      <c r="E139" s="1940"/>
      <c r="F139" s="1940"/>
      <c r="G139" s="1940"/>
      <c r="H139" s="1940"/>
      <c r="I139" s="1940"/>
      <c r="J139" s="1941"/>
      <c r="K139" s="334">
        <v>0</v>
      </c>
      <c r="L139" s="334">
        <v>0</v>
      </c>
      <c r="M139" s="610">
        <v>4940900</v>
      </c>
      <c r="N139" s="610">
        <v>0</v>
      </c>
      <c r="O139" s="601">
        <v>0</v>
      </c>
      <c r="P139" s="278" t="str">
        <f>IF(OR(O139&lt;=0,Q139&lt;=0),"-",(((Q139-O139)*100)/O139))</f>
        <v>-</v>
      </c>
      <c r="Q139" s="276">
        <v>0</v>
      </c>
    </row>
    <row r="140" spans="1:17" ht="18.75">
      <c r="A140" s="349"/>
      <c r="B140" s="298"/>
      <c r="C140" s="344"/>
      <c r="D140" s="1940" t="s">
        <v>396</v>
      </c>
      <c r="E140" s="1940"/>
      <c r="F140" s="1940"/>
      <c r="G140" s="1940"/>
      <c r="H140" s="1940"/>
      <c r="I140" s="1940"/>
      <c r="J140" s="1941"/>
      <c r="K140" s="276"/>
      <c r="L140" s="276"/>
      <c r="M140" s="562"/>
      <c r="N140" s="562"/>
      <c r="O140" s="601"/>
      <c r="P140" s="278"/>
      <c r="Q140" s="276"/>
    </row>
    <row r="141" spans="1:17" ht="18.75">
      <c r="A141" s="349"/>
      <c r="B141" s="298"/>
      <c r="C141" s="344"/>
      <c r="D141" s="1940" t="s">
        <v>460</v>
      </c>
      <c r="E141" s="1940"/>
      <c r="F141" s="1940"/>
      <c r="G141" s="1940"/>
      <c r="H141" s="1940"/>
      <c r="I141" s="1940"/>
      <c r="J141" s="1941"/>
      <c r="K141" s="334">
        <v>0</v>
      </c>
      <c r="L141" s="334">
        <v>0</v>
      </c>
      <c r="M141" s="610">
        <v>1104000</v>
      </c>
      <c r="N141" s="610">
        <v>0</v>
      </c>
      <c r="O141" s="601">
        <v>0</v>
      </c>
      <c r="P141" s="278" t="str">
        <f>IF(OR(O141&lt;=0,Q141&lt;=0),"-",(((Q141-O141)*100)/O141))</f>
        <v>-</v>
      </c>
      <c r="Q141" s="276">
        <v>0</v>
      </c>
    </row>
    <row r="142" spans="1:17" ht="18.75">
      <c r="A142" s="349"/>
      <c r="B142" s="298"/>
      <c r="C142" s="344"/>
      <c r="D142" s="1940" t="s">
        <v>397</v>
      </c>
      <c r="E142" s="1940"/>
      <c r="F142" s="1940"/>
      <c r="G142" s="1940"/>
      <c r="H142" s="1940"/>
      <c r="I142" s="1940"/>
      <c r="J142" s="1941"/>
      <c r="K142" s="334">
        <v>0</v>
      </c>
      <c r="L142" s="334">
        <v>0</v>
      </c>
      <c r="M142" s="610">
        <v>910000</v>
      </c>
      <c r="N142" s="610">
        <v>0</v>
      </c>
      <c r="O142" s="601">
        <v>0</v>
      </c>
      <c r="P142" s="278" t="str">
        <f>IF(OR(O142&lt;=0,Q142&lt;=0),"-",(((Q142-O142)*100)/O142))</f>
        <v>-</v>
      </c>
      <c r="Q142" s="276">
        <v>0</v>
      </c>
    </row>
    <row r="143" spans="1:17" ht="18.75">
      <c r="A143" s="349"/>
      <c r="B143" s="298"/>
      <c r="C143" s="344"/>
      <c r="D143" s="1940" t="s">
        <v>398</v>
      </c>
      <c r="E143" s="1940"/>
      <c r="F143" s="1940"/>
      <c r="G143" s="1940"/>
      <c r="H143" s="1940"/>
      <c r="I143" s="1940"/>
      <c r="J143" s="1941"/>
      <c r="K143" s="334">
        <v>0</v>
      </c>
      <c r="L143" s="334">
        <v>0</v>
      </c>
      <c r="M143" s="610">
        <v>1168000</v>
      </c>
      <c r="N143" s="610">
        <v>0</v>
      </c>
      <c r="O143" s="601">
        <v>0</v>
      </c>
      <c r="P143" s="278" t="str">
        <f>IF(OR(O143&lt;=0,Q143&lt;=0),"-",(((Q143-O143)*100)/O143))</f>
        <v>-</v>
      </c>
      <c r="Q143" s="276">
        <v>0</v>
      </c>
    </row>
    <row r="144" spans="1:17" ht="18.75">
      <c r="A144" s="355"/>
      <c r="B144" s="318"/>
      <c r="C144" s="424"/>
      <c r="D144" s="1862" t="s">
        <v>461</v>
      </c>
      <c r="E144" s="1862"/>
      <c r="F144" s="1862"/>
      <c r="G144" s="1862"/>
      <c r="H144" s="1862"/>
      <c r="I144" s="1862"/>
      <c r="J144" s="1851"/>
      <c r="K144" s="288">
        <v>0</v>
      </c>
      <c r="L144" s="288">
        <v>0</v>
      </c>
      <c r="M144" s="625">
        <v>347800</v>
      </c>
      <c r="N144" s="625">
        <v>0</v>
      </c>
      <c r="O144" s="724">
        <v>0</v>
      </c>
      <c r="P144" s="402" t="str">
        <f>IF(OR(O144&lt;=0,Q144&lt;=0),"-",(((Q144-O144)*100)/O144))</f>
        <v>-</v>
      </c>
      <c r="Q144" s="288">
        <v>0</v>
      </c>
    </row>
    <row r="145" spans="1:17" ht="18.75">
      <c r="A145" s="347"/>
      <c r="B145" s="339"/>
      <c r="C145" s="418"/>
      <c r="D145" s="1936" t="s">
        <v>399</v>
      </c>
      <c r="E145" s="1936"/>
      <c r="F145" s="1936"/>
      <c r="G145" s="1936"/>
      <c r="H145" s="1936"/>
      <c r="I145" s="1936"/>
      <c r="J145" s="1937"/>
      <c r="K145" s="334">
        <v>0</v>
      </c>
      <c r="L145" s="334">
        <v>0</v>
      </c>
      <c r="M145" s="610">
        <v>438400</v>
      </c>
      <c r="N145" s="610">
        <v>0</v>
      </c>
      <c r="O145" s="750">
        <v>0</v>
      </c>
      <c r="P145" s="383" t="str">
        <f>IF(OR(O145&lt;=0,Q145&lt;=0),"-",(((Q145-O145)*100)/O145))</f>
        <v>-</v>
      </c>
      <c r="Q145" s="334">
        <v>0</v>
      </c>
    </row>
    <row r="146" spans="1:17" ht="18.75">
      <c r="A146" s="349"/>
      <c r="B146" s="298"/>
      <c r="C146" s="344"/>
      <c r="D146" s="1940" t="s">
        <v>400</v>
      </c>
      <c r="E146" s="1940"/>
      <c r="F146" s="1940"/>
      <c r="G146" s="1940"/>
      <c r="H146" s="1940"/>
      <c r="I146" s="1940"/>
      <c r="J146" s="1941"/>
      <c r="K146" s="276"/>
      <c r="L146" s="276"/>
      <c r="M146" s="562"/>
      <c r="N146" s="562"/>
      <c r="O146" s="601"/>
      <c r="P146" s="278"/>
      <c r="Q146" s="276"/>
    </row>
    <row r="147" spans="1:17" ht="18.75">
      <c r="A147" s="349"/>
      <c r="B147" s="298"/>
      <c r="C147" s="344"/>
      <c r="D147" s="1940" t="s">
        <v>401</v>
      </c>
      <c r="E147" s="1940"/>
      <c r="F147" s="1940"/>
      <c r="G147" s="1940"/>
      <c r="H147" s="1940"/>
      <c r="I147" s="1940"/>
      <c r="J147" s="1941"/>
      <c r="K147" s="334">
        <v>0</v>
      </c>
      <c r="L147" s="334">
        <v>0</v>
      </c>
      <c r="M147" s="610">
        <v>518000</v>
      </c>
      <c r="N147" s="610">
        <v>0</v>
      </c>
      <c r="O147" s="601">
        <v>0</v>
      </c>
      <c r="P147" s="278" t="str">
        <f>IF(OR(O147&lt;=0,Q147&lt;=0),"-",(((Q147-O147)*100)/O147))</f>
        <v>-</v>
      </c>
      <c r="Q147" s="276">
        <v>0</v>
      </c>
    </row>
    <row r="148" spans="1:17" ht="18.75">
      <c r="A148" s="349"/>
      <c r="B148" s="298"/>
      <c r="C148" s="344"/>
      <c r="D148" s="1940" t="s">
        <v>462</v>
      </c>
      <c r="E148" s="1940"/>
      <c r="F148" s="1940"/>
      <c r="G148" s="1940"/>
      <c r="H148" s="1940"/>
      <c r="I148" s="1940"/>
      <c r="J148" s="1941"/>
      <c r="K148" s="334">
        <v>0</v>
      </c>
      <c r="L148" s="334">
        <v>0</v>
      </c>
      <c r="M148" s="610">
        <v>1090000</v>
      </c>
      <c r="N148" s="610">
        <v>0</v>
      </c>
      <c r="O148" s="601">
        <v>0</v>
      </c>
      <c r="P148" s="278" t="str">
        <f>IF(OR(O148&lt;=0,Q148&lt;=0),"-",(((Q148-O148)*100)/O148))</f>
        <v>-</v>
      </c>
      <c r="Q148" s="276">
        <v>0</v>
      </c>
    </row>
    <row r="149" spans="1:17" ht="18.75">
      <c r="A149" s="349"/>
      <c r="B149" s="298"/>
      <c r="C149" s="344"/>
      <c r="D149" s="1940" t="s">
        <v>463</v>
      </c>
      <c r="E149" s="1940"/>
      <c r="F149" s="1940"/>
      <c r="G149" s="1940"/>
      <c r="H149" s="1940"/>
      <c r="I149" s="1940"/>
      <c r="J149" s="1941"/>
      <c r="K149" s="276"/>
      <c r="L149" s="276"/>
      <c r="M149" s="562"/>
      <c r="N149" s="562"/>
      <c r="O149" s="601"/>
      <c r="P149" s="278"/>
      <c r="Q149" s="276"/>
    </row>
    <row r="150" spans="1:17" ht="18.75">
      <c r="A150" s="349"/>
      <c r="B150" s="298"/>
      <c r="C150" s="344"/>
      <c r="D150" s="1940" t="s">
        <v>402</v>
      </c>
      <c r="E150" s="1940"/>
      <c r="F150" s="1940"/>
      <c r="G150" s="1940"/>
      <c r="H150" s="1940"/>
      <c r="I150" s="1940"/>
      <c r="J150" s="1941"/>
      <c r="K150" s="334">
        <v>0</v>
      </c>
      <c r="L150" s="334">
        <v>0</v>
      </c>
      <c r="M150" s="610">
        <v>528000</v>
      </c>
      <c r="N150" s="610">
        <v>0</v>
      </c>
      <c r="O150" s="601">
        <v>0</v>
      </c>
      <c r="P150" s="278" t="str">
        <f>IF(OR(O150&lt;=0,Q150&lt;=0),"-",(((Q150-O150)*100)/O150))</f>
        <v>-</v>
      </c>
      <c r="Q150" s="276">
        <v>0</v>
      </c>
    </row>
    <row r="151" spans="1:17" ht="18.75">
      <c r="A151" s="349"/>
      <c r="B151" s="298"/>
      <c r="C151" s="344"/>
      <c r="D151" s="1940" t="s">
        <v>403</v>
      </c>
      <c r="E151" s="1940"/>
      <c r="F151" s="1940"/>
      <c r="G151" s="1940"/>
      <c r="H151" s="1940"/>
      <c r="I151" s="1940"/>
      <c r="J151" s="1941"/>
      <c r="K151" s="334">
        <v>0</v>
      </c>
      <c r="L151" s="334">
        <v>0</v>
      </c>
      <c r="M151" s="610">
        <v>759000</v>
      </c>
      <c r="N151" s="610">
        <v>0</v>
      </c>
      <c r="O151" s="601">
        <v>0</v>
      </c>
      <c r="P151" s="278" t="str">
        <f>IF(OR(O151&lt;=0,Q151&lt;=0),"-",(((Q151-O151)*100)/O151))</f>
        <v>-</v>
      </c>
      <c r="Q151" s="276">
        <v>0</v>
      </c>
    </row>
    <row r="152" spans="1:17" ht="18.75">
      <c r="A152" s="349"/>
      <c r="B152" s="298"/>
      <c r="C152" s="344"/>
      <c r="D152" s="1940" t="s">
        <v>404</v>
      </c>
      <c r="E152" s="1940"/>
      <c r="F152" s="1940"/>
      <c r="G152" s="1940"/>
      <c r="H152" s="1940"/>
      <c r="I152" s="1940"/>
      <c r="J152" s="1941"/>
      <c r="K152" s="334">
        <v>0</v>
      </c>
      <c r="L152" s="334">
        <v>0</v>
      </c>
      <c r="M152" s="610">
        <v>266000</v>
      </c>
      <c r="N152" s="610">
        <v>0</v>
      </c>
      <c r="O152" s="601">
        <v>0</v>
      </c>
      <c r="P152" s="278" t="str">
        <f>IF(OR(O152&lt;=0,Q152&lt;=0),"-",(((Q152-O152)*100)/O152))</f>
        <v>-</v>
      </c>
      <c r="Q152" s="276">
        <v>0</v>
      </c>
    </row>
    <row r="153" spans="1:17" ht="18.75">
      <c r="A153" s="349"/>
      <c r="B153" s="298"/>
      <c r="C153" s="344"/>
      <c r="D153" s="1940" t="s">
        <v>426</v>
      </c>
      <c r="E153" s="1940"/>
      <c r="F153" s="1940"/>
      <c r="G153" s="1940"/>
      <c r="H153" s="1940"/>
      <c r="I153" s="1940"/>
      <c r="J153" s="1941"/>
      <c r="K153" s="334">
        <v>0</v>
      </c>
      <c r="L153" s="334">
        <v>0</v>
      </c>
      <c r="M153" s="610">
        <v>1793000</v>
      </c>
      <c r="N153" s="610">
        <v>0</v>
      </c>
      <c r="O153" s="601">
        <v>0</v>
      </c>
      <c r="P153" s="278" t="str">
        <f>IF(OR(O153&lt;=0,Q153&lt;=0),"-",(((Q153-O153)*100)/O153))</f>
        <v>-</v>
      </c>
      <c r="Q153" s="276">
        <v>0</v>
      </c>
    </row>
    <row r="154" spans="1:17" ht="18.75">
      <c r="A154" s="349"/>
      <c r="B154" s="298"/>
      <c r="C154" s="344"/>
      <c r="D154" s="1940" t="s">
        <v>427</v>
      </c>
      <c r="E154" s="1940"/>
      <c r="F154" s="1940"/>
      <c r="G154" s="1940"/>
      <c r="H154" s="1940"/>
      <c r="I154" s="1940"/>
      <c r="J154" s="1941"/>
      <c r="K154" s="276"/>
      <c r="L154" s="276"/>
      <c r="M154" s="562"/>
      <c r="N154" s="562"/>
      <c r="O154" s="601"/>
      <c r="P154" s="278"/>
      <c r="Q154" s="276"/>
    </row>
    <row r="155" spans="1:17" ht="18.75">
      <c r="A155" s="349"/>
      <c r="B155" s="298"/>
      <c r="C155" s="344"/>
      <c r="D155" s="1940" t="s">
        <v>469</v>
      </c>
      <c r="E155" s="1940"/>
      <c r="F155" s="1940"/>
      <c r="G155" s="1940"/>
      <c r="H155" s="1940"/>
      <c r="I155" s="1940"/>
      <c r="J155" s="1941"/>
      <c r="K155" s="334">
        <v>0</v>
      </c>
      <c r="L155" s="334">
        <v>0</v>
      </c>
      <c r="M155" s="610">
        <v>585000</v>
      </c>
      <c r="N155" s="610">
        <v>0</v>
      </c>
      <c r="O155" s="601">
        <v>0</v>
      </c>
      <c r="P155" s="278" t="str">
        <f>IF(OR(O155&lt;=0,Q155&lt;=0),"-",(((Q155-O155)*100)/O155))</f>
        <v>-</v>
      </c>
      <c r="Q155" s="276">
        <v>0</v>
      </c>
    </row>
    <row r="156" spans="1:17" ht="18.75">
      <c r="A156" s="349"/>
      <c r="B156" s="298"/>
      <c r="C156" s="344"/>
      <c r="D156" s="1940" t="s">
        <v>468</v>
      </c>
      <c r="E156" s="1940"/>
      <c r="F156" s="1940"/>
      <c r="G156" s="1940"/>
      <c r="H156" s="1940"/>
      <c r="I156" s="1940"/>
      <c r="J156" s="1941"/>
      <c r="K156" s="276"/>
      <c r="L156" s="276"/>
      <c r="M156" s="562"/>
      <c r="N156" s="562"/>
      <c r="O156" s="601"/>
      <c r="P156" s="278"/>
      <c r="Q156" s="276"/>
    </row>
    <row r="157" spans="1:17" ht="18.75">
      <c r="A157" s="349"/>
      <c r="B157" s="298"/>
      <c r="C157" s="344"/>
      <c r="D157" s="1940" t="s">
        <v>428</v>
      </c>
      <c r="E157" s="1940"/>
      <c r="F157" s="1940"/>
      <c r="G157" s="1940"/>
      <c r="H157" s="1940"/>
      <c r="I157" s="1940"/>
      <c r="J157" s="1941"/>
      <c r="K157" s="334">
        <v>0</v>
      </c>
      <c r="L157" s="334">
        <v>0</v>
      </c>
      <c r="M157" s="610">
        <v>2119900</v>
      </c>
      <c r="N157" s="832">
        <v>0</v>
      </c>
      <c r="O157" s="722">
        <v>0</v>
      </c>
      <c r="P157" s="469" t="str">
        <f>IF(OR(O157&lt;=0,Q157&lt;=0),"-",(((Q157-O157)*100)/O157))</f>
        <v>-</v>
      </c>
      <c r="Q157" s="281">
        <v>0</v>
      </c>
    </row>
    <row r="158" spans="1:17" ht="18.75">
      <c r="A158" s="349"/>
      <c r="B158" s="298"/>
      <c r="C158" s="344"/>
      <c r="D158" s="1940" t="s">
        <v>429</v>
      </c>
      <c r="E158" s="1940"/>
      <c r="F158" s="1940"/>
      <c r="G158" s="1940"/>
      <c r="H158" s="1940"/>
      <c r="I158" s="1940"/>
      <c r="J158" s="1941"/>
      <c r="K158" s="281"/>
      <c r="L158" s="281"/>
      <c r="M158" s="764"/>
      <c r="N158" s="764"/>
      <c r="O158" s="722"/>
      <c r="P158" s="469"/>
      <c r="Q158" s="281"/>
    </row>
    <row r="159" spans="1:17" ht="18.75">
      <c r="A159" s="349"/>
      <c r="B159" s="298"/>
      <c r="C159" s="344"/>
      <c r="D159" s="1940" t="s">
        <v>1142</v>
      </c>
      <c r="E159" s="1940"/>
      <c r="F159" s="1940"/>
      <c r="G159" s="1940"/>
      <c r="H159" s="1940"/>
      <c r="I159" s="1940"/>
      <c r="J159" s="1941"/>
      <c r="K159" s="281">
        <v>0</v>
      </c>
      <c r="L159" s="281">
        <v>0</v>
      </c>
      <c r="M159" s="281">
        <v>1199000</v>
      </c>
      <c r="N159" s="764">
        <v>0</v>
      </c>
      <c r="O159" s="722">
        <v>0</v>
      </c>
      <c r="P159" s="469" t="str">
        <f>IF(OR(O159&lt;=0,Q159&lt;=0),"-",(((Q159-O159)*100)/O159))</f>
        <v>-</v>
      </c>
      <c r="Q159" s="281">
        <v>0</v>
      </c>
    </row>
    <row r="160" spans="1:17" ht="18.75">
      <c r="A160" s="385"/>
      <c r="B160" s="359"/>
      <c r="C160" s="927"/>
      <c r="D160" s="1936" t="s">
        <v>1143</v>
      </c>
      <c r="E160" s="1936"/>
      <c r="F160" s="1936"/>
      <c r="G160" s="1936"/>
      <c r="H160" s="1936"/>
      <c r="I160" s="1936"/>
      <c r="J160" s="1937"/>
      <c r="K160" s="389">
        <v>0</v>
      </c>
      <c r="L160" s="389">
        <v>0</v>
      </c>
      <c r="M160" s="389">
        <v>1796000</v>
      </c>
      <c r="N160" s="832">
        <v>0</v>
      </c>
      <c r="O160" s="920">
        <v>0</v>
      </c>
      <c r="P160" s="387" t="str">
        <f>IF(OR(O160&lt;=0,Q160&lt;=0),"-",(((Q160-O160)*100)/O160))</f>
        <v>-</v>
      </c>
      <c r="Q160" s="389">
        <v>0</v>
      </c>
    </row>
    <row r="161" spans="1:17" ht="18.75">
      <c r="A161" s="349"/>
      <c r="B161" s="298"/>
      <c r="C161" s="344" t="s">
        <v>431</v>
      </c>
      <c r="D161" s="421"/>
      <c r="E161" s="421"/>
      <c r="F161" s="421"/>
      <c r="G161" s="421"/>
      <c r="H161" s="421"/>
      <c r="I161" s="421"/>
      <c r="J161" s="422"/>
      <c r="K161" s="276"/>
      <c r="L161" s="276"/>
      <c r="M161" s="562"/>
      <c r="N161" s="562"/>
      <c r="O161" s="601"/>
      <c r="P161" s="278"/>
      <c r="Q161" s="276"/>
    </row>
    <row r="162" spans="1:17" ht="18.75">
      <c r="A162" s="349"/>
      <c r="B162" s="298"/>
      <c r="C162" s="344"/>
      <c r="D162" s="1940" t="s">
        <v>1133</v>
      </c>
      <c r="E162" s="1940"/>
      <c r="F162" s="1940"/>
      <c r="G162" s="1940"/>
      <c r="H162" s="1940"/>
      <c r="I162" s="1940"/>
      <c r="J162" s="1941"/>
      <c r="K162" s="276">
        <v>0</v>
      </c>
      <c r="L162" s="276">
        <v>0</v>
      </c>
      <c r="M162" s="562">
        <v>0</v>
      </c>
      <c r="N162" s="562">
        <v>357000</v>
      </c>
      <c r="O162" s="601">
        <v>0</v>
      </c>
      <c r="P162" s="278" t="str">
        <f>IF(OR(O162&lt;=0,Q162&lt;=0),"-",(((Q162-O162)*100)/O162))</f>
        <v>-</v>
      </c>
      <c r="Q162" s="276">
        <v>0</v>
      </c>
    </row>
    <row r="163" spans="1:17" ht="18.75">
      <c r="A163" s="349"/>
      <c r="B163" s="298"/>
      <c r="C163" s="344"/>
      <c r="D163" s="1940" t="s">
        <v>471</v>
      </c>
      <c r="E163" s="1940"/>
      <c r="F163" s="1940"/>
      <c r="G163" s="1940"/>
      <c r="H163" s="1940"/>
      <c r="I163" s="1940"/>
      <c r="J163" s="1941"/>
      <c r="K163" s="276"/>
      <c r="L163" s="276"/>
      <c r="M163" s="562"/>
      <c r="N163" s="562"/>
      <c r="O163" s="601"/>
      <c r="P163" s="278"/>
      <c r="Q163" s="276"/>
    </row>
    <row r="164" spans="1:17" ht="18.75">
      <c r="A164" s="349"/>
      <c r="B164" s="298"/>
      <c r="C164" s="344"/>
      <c r="D164" s="1940" t="s">
        <v>1134</v>
      </c>
      <c r="E164" s="1940"/>
      <c r="F164" s="1940"/>
      <c r="G164" s="1940"/>
      <c r="H164" s="1940"/>
      <c r="I164" s="1940"/>
      <c r="J164" s="1941"/>
      <c r="K164" s="276">
        <v>0</v>
      </c>
      <c r="L164" s="276">
        <v>0</v>
      </c>
      <c r="M164" s="562">
        <v>0</v>
      </c>
      <c r="N164" s="562">
        <v>652000</v>
      </c>
      <c r="O164" s="601">
        <v>0</v>
      </c>
      <c r="P164" s="278" t="str">
        <f>IF(OR(O164&lt;=0,Q164&lt;=0),"-",(((Q164-O164)*100)/O164))</f>
        <v>-</v>
      </c>
      <c r="Q164" s="276">
        <v>0</v>
      </c>
    </row>
    <row r="165" spans="1:17" ht="18.75">
      <c r="A165" s="349"/>
      <c r="B165" s="298"/>
      <c r="C165" s="344"/>
      <c r="D165" s="1940" t="s">
        <v>1135</v>
      </c>
      <c r="E165" s="1940"/>
      <c r="F165" s="1940"/>
      <c r="G165" s="1940"/>
      <c r="H165" s="1940"/>
      <c r="I165" s="1940"/>
      <c r="J165" s="1941"/>
      <c r="K165" s="276">
        <v>0</v>
      </c>
      <c r="L165" s="276">
        <v>0</v>
      </c>
      <c r="M165" s="562">
        <v>0</v>
      </c>
      <c r="N165" s="562">
        <v>143000</v>
      </c>
      <c r="O165" s="601">
        <v>0</v>
      </c>
      <c r="P165" s="278" t="str">
        <f>IF(OR(O165&lt;=0,Q165&lt;=0),"-",(((Q165-O165)*100)/O165))</f>
        <v>-</v>
      </c>
      <c r="Q165" s="276">
        <v>0</v>
      </c>
    </row>
    <row r="166" spans="1:17" ht="18.75">
      <c r="A166" s="355"/>
      <c r="B166" s="318"/>
      <c r="C166" s="424"/>
      <c r="D166" s="1944" t="s">
        <v>472</v>
      </c>
      <c r="E166" s="1944"/>
      <c r="F166" s="1944"/>
      <c r="G166" s="1944"/>
      <c r="H166" s="1944"/>
      <c r="I166" s="1944"/>
      <c r="J166" s="1945"/>
      <c r="K166" s="288"/>
      <c r="L166" s="288"/>
      <c r="M166" s="625"/>
      <c r="N166" s="625"/>
      <c r="O166" s="724"/>
      <c r="P166" s="402"/>
      <c r="Q166" s="288"/>
    </row>
    <row r="167" spans="1:17" ht="18.75">
      <c r="A167" s="347"/>
      <c r="B167" s="339"/>
      <c r="C167" s="418"/>
      <c r="D167" s="1936" t="s">
        <v>1136</v>
      </c>
      <c r="E167" s="1936"/>
      <c r="F167" s="1936"/>
      <c r="G167" s="1936"/>
      <c r="H167" s="1936"/>
      <c r="I167" s="1936"/>
      <c r="J167" s="1937"/>
      <c r="K167" s="334">
        <v>0</v>
      </c>
      <c r="L167" s="334">
        <v>0</v>
      </c>
      <c r="M167" s="610">
        <v>0</v>
      </c>
      <c r="N167" s="610">
        <v>301000</v>
      </c>
      <c r="O167" s="750">
        <v>0</v>
      </c>
      <c r="P167" s="383" t="str">
        <f>IF(OR(O167&lt;=0,Q167&lt;=0),"-",(((Q167-O167)*100)/O167))</f>
        <v>-</v>
      </c>
      <c r="Q167" s="334">
        <v>0</v>
      </c>
    </row>
    <row r="168" spans="1:17" ht="18.75">
      <c r="A168" s="349"/>
      <c r="B168" s="298"/>
      <c r="C168" s="344"/>
      <c r="D168" s="1940" t="s">
        <v>473</v>
      </c>
      <c r="E168" s="1940"/>
      <c r="F168" s="1940"/>
      <c r="G168" s="1940"/>
      <c r="H168" s="1940"/>
      <c r="I168" s="1940"/>
      <c r="J168" s="1941"/>
      <c r="K168" s="276"/>
      <c r="L168" s="276"/>
      <c r="M168" s="562"/>
      <c r="N168" s="562"/>
      <c r="O168" s="601"/>
      <c r="P168" s="278"/>
      <c r="Q168" s="276"/>
    </row>
    <row r="169" spans="1:17" ht="18.75">
      <c r="A169" s="347"/>
      <c r="B169" s="339"/>
      <c r="C169" s="418"/>
      <c r="D169" s="1936" t="s">
        <v>1137</v>
      </c>
      <c r="E169" s="1936"/>
      <c r="F169" s="1936"/>
      <c r="G169" s="1936"/>
      <c r="H169" s="1936"/>
      <c r="I169" s="1936"/>
      <c r="J169" s="1937"/>
      <c r="K169" s="334">
        <v>0</v>
      </c>
      <c r="L169" s="334">
        <v>0</v>
      </c>
      <c r="M169" s="610">
        <v>0</v>
      </c>
      <c r="N169" s="610">
        <v>363000</v>
      </c>
      <c r="O169" s="750">
        <v>0</v>
      </c>
      <c r="P169" s="383" t="str">
        <f>IF(OR(O169&lt;=0,Q169&lt;=0),"-",(((Q169-O169)*100)/O169))</f>
        <v>-</v>
      </c>
      <c r="Q169" s="334">
        <v>0</v>
      </c>
    </row>
    <row r="170" spans="1:17" ht="18.75">
      <c r="A170" s="349"/>
      <c r="B170" s="298"/>
      <c r="C170" s="344"/>
      <c r="D170" s="1940" t="s">
        <v>1138</v>
      </c>
      <c r="E170" s="1940"/>
      <c r="F170" s="1940"/>
      <c r="G170" s="1940"/>
      <c r="H170" s="1940"/>
      <c r="I170" s="1940"/>
      <c r="J170" s="1941"/>
      <c r="K170" s="276">
        <v>0</v>
      </c>
      <c r="L170" s="276">
        <v>0</v>
      </c>
      <c r="M170" s="562">
        <v>0</v>
      </c>
      <c r="N170" s="562">
        <v>178000</v>
      </c>
      <c r="O170" s="601">
        <v>0</v>
      </c>
      <c r="P170" s="278" t="str">
        <f>IF(OR(O170&lt;=0,Q170&lt;=0),"-",(((Q170-O170)*100)/O170))</f>
        <v>-</v>
      </c>
      <c r="Q170" s="334">
        <v>0</v>
      </c>
    </row>
    <row r="171" spans="1:17" ht="18.75">
      <c r="A171" s="349"/>
      <c r="B171" s="298"/>
      <c r="C171" s="344"/>
      <c r="D171" s="1940" t="s">
        <v>1139</v>
      </c>
      <c r="E171" s="1940"/>
      <c r="F171" s="1940"/>
      <c r="G171" s="1940"/>
      <c r="H171" s="1940"/>
      <c r="I171" s="1940"/>
      <c r="J171" s="1941"/>
      <c r="K171" s="276">
        <v>0</v>
      </c>
      <c r="L171" s="276">
        <v>0</v>
      </c>
      <c r="M171" s="562">
        <v>0</v>
      </c>
      <c r="N171" s="562">
        <v>170000</v>
      </c>
      <c r="O171" s="601">
        <v>0</v>
      </c>
      <c r="P171" s="278" t="str">
        <f>IF(OR(O171&lt;=0,Q171&lt;=0),"-",(((Q171-O171)*100)/O171))</f>
        <v>-</v>
      </c>
      <c r="Q171" s="334">
        <v>0</v>
      </c>
    </row>
    <row r="172" spans="1:17" ht="18.75">
      <c r="A172" s="349"/>
      <c r="B172" s="298"/>
      <c r="C172" s="344"/>
      <c r="D172" s="1940" t="s">
        <v>1140</v>
      </c>
      <c r="E172" s="1940"/>
      <c r="F172" s="1940"/>
      <c r="G172" s="1940"/>
      <c r="H172" s="1940"/>
      <c r="I172" s="1940"/>
      <c r="J172" s="1941"/>
      <c r="K172" s="276">
        <v>0</v>
      </c>
      <c r="L172" s="276">
        <v>0</v>
      </c>
      <c r="M172" s="562">
        <v>0</v>
      </c>
      <c r="N172" s="562">
        <v>269000</v>
      </c>
      <c r="O172" s="601">
        <v>0</v>
      </c>
      <c r="P172" s="278" t="str">
        <f>IF(OR(O172&lt;=0,Q172&lt;=0),"-",(((Q172-O172)*100)/O172))</f>
        <v>-</v>
      </c>
      <c r="Q172" s="334">
        <v>0</v>
      </c>
    </row>
    <row r="173" spans="1:17" ht="18.75">
      <c r="A173" s="349"/>
      <c r="B173" s="298"/>
      <c r="C173" s="344"/>
      <c r="D173" s="1940" t="s">
        <v>1141</v>
      </c>
      <c r="E173" s="1940"/>
      <c r="F173" s="1940"/>
      <c r="G173" s="1940"/>
      <c r="H173" s="1940"/>
      <c r="I173" s="1940"/>
      <c r="J173" s="1941"/>
      <c r="K173" s="276">
        <v>0</v>
      </c>
      <c r="L173" s="276">
        <v>0</v>
      </c>
      <c r="M173" s="562">
        <v>0</v>
      </c>
      <c r="N173" s="562">
        <v>197000</v>
      </c>
      <c r="O173" s="601">
        <v>0</v>
      </c>
      <c r="P173" s="278" t="str">
        <f>IF(OR(O173&lt;=0,Q173&lt;=0),"-",(((Q173-O173)*100)/O173))</f>
        <v>-</v>
      </c>
      <c r="Q173" s="334">
        <v>0</v>
      </c>
    </row>
    <row r="174" spans="1:17" ht="18.75">
      <c r="A174" s="349"/>
      <c r="B174" s="298"/>
      <c r="C174" s="344"/>
      <c r="D174" s="1940" t="s">
        <v>474</v>
      </c>
      <c r="E174" s="1940"/>
      <c r="F174" s="1940"/>
      <c r="G174" s="1940"/>
      <c r="H174" s="1940"/>
      <c r="I174" s="1940"/>
      <c r="J174" s="1941"/>
      <c r="K174" s="276"/>
      <c r="L174" s="276"/>
      <c r="M174" s="562"/>
      <c r="N174" s="562"/>
      <c r="O174" s="601"/>
      <c r="P174" s="278"/>
      <c r="Q174" s="276"/>
    </row>
    <row r="175" spans="1:17" ht="18.75">
      <c r="A175" s="349"/>
      <c r="B175" s="298"/>
      <c r="C175" s="344"/>
      <c r="D175" s="1940" t="s">
        <v>1144</v>
      </c>
      <c r="E175" s="1940"/>
      <c r="F175" s="1940"/>
      <c r="G175" s="1940"/>
      <c r="H175" s="1940"/>
      <c r="I175" s="1940"/>
      <c r="J175" s="1941"/>
      <c r="K175" s="276">
        <v>0</v>
      </c>
      <c r="L175" s="276">
        <v>0</v>
      </c>
      <c r="M175" s="562">
        <v>0</v>
      </c>
      <c r="N175" s="562">
        <v>223000</v>
      </c>
      <c r="O175" s="601">
        <v>0</v>
      </c>
      <c r="P175" s="278" t="str">
        <f>IF(OR(O175&lt;=0,Q175&lt;=0),"-",(((Q175-O175)*100)/O175))</f>
        <v>-</v>
      </c>
      <c r="Q175" s="276">
        <v>0</v>
      </c>
    </row>
    <row r="176" spans="1:17" ht="18.75">
      <c r="A176" s="349"/>
      <c r="B176" s="298"/>
      <c r="C176" s="344"/>
      <c r="D176" s="1940" t="s">
        <v>475</v>
      </c>
      <c r="E176" s="1940"/>
      <c r="F176" s="1940"/>
      <c r="G176" s="1940"/>
      <c r="H176" s="1940"/>
      <c r="I176" s="1940"/>
      <c r="J176" s="1941"/>
      <c r="K176" s="276"/>
      <c r="L176" s="276"/>
      <c r="M176" s="562"/>
      <c r="N176" s="562"/>
      <c r="O176" s="601"/>
      <c r="P176" s="278"/>
      <c r="Q176" s="276"/>
    </row>
    <row r="177" spans="1:17" ht="18.75">
      <c r="A177" s="349"/>
      <c r="B177" s="298"/>
      <c r="C177" s="344"/>
      <c r="D177" s="1940" t="s">
        <v>1145</v>
      </c>
      <c r="E177" s="1940"/>
      <c r="F177" s="1940"/>
      <c r="G177" s="1940"/>
      <c r="H177" s="1940"/>
      <c r="I177" s="1940"/>
      <c r="J177" s="1941"/>
      <c r="K177" s="276">
        <v>0</v>
      </c>
      <c r="L177" s="276">
        <v>0</v>
      </c>
      <c r="M177" s="562">
        <v>0</v>
      </c>
      <c r="N177" s="562">
        <v>435000</v>
      </c>
      <c r="O177" s="601">
        <v>0</v>
      </c>
      <c r="P177" s="278" t="str">
        <f>IF(OR(O177&lt;=0,Q177&lt;=0),"-",(((Q177-O177)*100)/O177))</f>
        <v>-</v>
      </c>
      <c r="Q177" s="276">
        <v>0</v>
      </c>
    </row>
    <row r="178" spans="1:17" ht="18.75">
      <c r="A178" s="349"/>
      <c r="B178" s="298"/>
      <c r="C178" s="344"/>
      <c r="D178" s="1940" t="s">
        <v>1146</v>
      </c>
      <c r="E178" s="1940"/>
      <c r="F178" s="1940"/>
      <c r="G178" s="1940"/>
      <c r="H178" s="1940"/>
      <c r="I178" s="1940"/>
      <c r="J178" s="1941"/>
      <c r="K178" s="276">
        <v>0</v>
      </c>
      <c r="L178" s="276">
        <v>0</v>
      </c>
      <c r="M178" s="562">
        <v>0</v>
      </c>
      <c r="N178" s="562">
        <v>168000</v>
      </c>
      <c r="O178" s="601">
        <v>0</v>
      </c>
      <c r="P178" s="278" t="str">
        <f>IF(OR(O178&lt;=0,Q178&lt;=0),"-",(((Q178-O178)*100)/O178))</f>
        <v>-</v>
      </c>
      <c r="Q178" s="276">
        <v>0</v>
      </c>
    </row>
    <row r="179" spans="1:17" ht="18.75">
      <c r="A179" s="349"/>
      <c r="B179" s="298"/>
      <c r="C179" s="344"/>
      <c r="D179" s="1940" t="s">
        <v>1147</v>
      </c>
      <c r="E179" s="1940"/>
      <c r="F179" s="1940"/>
      <c r="G179" s="1940"/>
      <c r="H179" s="1940"/>
      <c r="I179" s="1940"/>
      <c r="J179" s="1941"/>
      <c r="K179" s="276">
        <v>0</v>
      </c>
      <c r="L179" s="276">
        <v>0</v>
      </c>
      <c r="M179" s="562">
        <v>0</v>
      </c>
      <c r="N179" s="562">
        <v>608000</v>
      </c>
      <c r="O179" s="601">
        <v>0</v>
      </c>
      <c r="P179" s="278" t="str">
        <f>IF(OR(O179&lt;=0,Q179&lt;=0),"-",(((Q179-O179)*100)/O179))</f>
        <v>-</v>
      </c>
      <c r="Q179" s="276">
        <v>0</v>
      </c>
    </row>
    <row r="180" spans="1:17" ht="18.75">
      <c r="A180" s="349"/>
      <c r="B180" s="298"/>
      <c r="C180" s="344"/>
      <c r="D180" s="1940" t="s">
        <v>1148</v>
      </c>
      <c r="E180" s="1940"/>
      <c r="F180" s="1940"/>
      <c r="G180" s="1940"/>
      <c r="H180" s="1940"/>
      <c r="I180" s="1940"/>
      <c r="J180" s="1941"/>
      <c r="K180" s="276">
        <v>0</v>
      </c>
      <c r="L180" s="276">
        <v>0</v>
      </c>
      <c r="M180" s="562">
        <v>0</v>
      </c>
      <c r="N180" s="562">
        <v>749000</v>
      </c>
      <c r="O180" s="601">
        <v>0</v>
      </c>
      <c r="P180" s="278" t="str">
        <f>IF(OR(O180&lt;=0,Q180&lt;=0),"-",(((Q180-O180)*100)/O180))</f>
        <v>-</v>
      </c>
      <c r="Q180" s="276">
        <v>0</v>
      </c>
    </row>
    <row r="181" spans="1:17" ht="18.75">
      <c r="A181" s="349"/>
      <c r="B181" s="298"/>
      <c r="C181" s="344"/>
      <c r="D181" s="1940" t="s">
        <v>1149</v>
      </c>
      <c r="E181" s="1940"/>
      <c r="F181" s="1940"/>
      <c r="G181" s="1940"/>
      <c r="H181" s="1940"/>
      <c r="I181" s="1940"/>
      <c r="J181" s="1941"/>
      <c r="K181" s="276">
        <v>0</v>
      </c>
      <c r="L181" s="276">
        <v>0</v>
      </c>
      <c r="M181" s="562">
        <v>0</v>
      </c>
      <c r="N181" s="562">
        <v>382000</v>
      </c>
      <c r="O181" s="601">
        <v>0</v>
      </c>
      <c r="P181" s="278" t="str">
        <f aca="true" t="shared" si="9" ref="P181:P187">IF(OR(O181&lt;=0,Q181&lt;=0),"-",(((Q181-O181)*100)/O181))</f>
        <v>-</v>
      </c>
      <c r="Q181" s="276">
        <v>0</v>
      </c>
    </row>
    <row r="182" spans="1:17" ht="18.75">
      <c r="A182" s="349"/>
      <c r="B182" s="298"/>
      <c r="C182" s="344"/>
      <c r="D182" s="1940" t="s">
        <v>1150</v>
      </c>
      <c r="E182" s="1940"/>
      <c r="F182" s="1940"/>
      <c r="G182" s="1940"/>
      <c r="H182" s="1940"/>
      <c r="I182" s="1940"/>
      <c r="J182" s="1941"/>
      <c r="K182" s="276">
        <v>0</v>
      </c>
      <c r="L182" s="276">
        <v>0</v>
      </c>
      <c r="M182" s="562">
        <v>0</v>
      </c>
      <c r="N182" s="562">
        <v>215000</v>
      </c>
      <c r="O182" s="601">
        <v>0</v>
      </c>
      <c r="P182" s="278" t="str">
        <f t="shared" si="9"/>
        <v>-</v>
      </c>
      <c r="Q182" s="276">
        <v>0</v>
      </c>
    </row>
    <row r="183" spans="1:17" ht="18.75">
      <c r="A183" s="349"/>
      <c r="B183" s="298"/>
      <c r="C183" s="344"/>
      <c r="D183" s="1940" t="s">
        <v>1151</v>
      </c>
      <c r="E183" s="1940"/>
      <c r="F183" s="1940"/>
      <c r="G183" s="1940"/>
      <c r="H183" s="1940"/>
      <c r="I183" s="1940"/>
      <c r="J183" s="1941"/>
      <c r="K183" s="276">
        <v>0</v>
      </c>
      <c r="L183" s="276">
        <v>0</v>
      </c>
      <c r="M183" s="562">
        <v>0</v>
      </c>
      <c r="N183" s="562">
        <v>155000</v>
      </c>
      <c r="O183" s="601">
        <v>0</v>
      </c>
      <c r="P183" s="278" t="str">
        <f t="shared" si="9"/>
        <v>-</v>
      </c>
      <c r="Q183" s="276">
        <v>0</v>
      </c>
    </row>
    <row r="184" spans="1:17" ht="18.75">
      <c r="A184" s="349"/>
      <c r="B184" s="298"/>
      <c r="C184" s="344"/>
      <c r="D184" s="1940" t="s">
        <v>1152</v>
      </c>
      <c r="E184" s="1940"/>
      <c r="F184" s="1940"/>
      <c r="G184" s="1940"/>
      <c r="H184" s="1940"/>
      <c r="I184" s="1940"/>
      <c r="J184" s="1941"/>
      <c r="K184" s="276">
        <v>0</v>
      </c>
      <c r="L184" s="276">
        <v>0</v>
      </c>
      <c r="M184" s="562">
        <v>0</v>
      </c>
      <c r="N184" s="562">
        <v>352000</v>
      </c>
      <c r="O184" s="601">
        <v>0</v>
      </c>
      <c r="P184" s="278" t="str">
        <f t="shared" si="9"/>
        <v>-</v>
      </c>
      <c r="Q184" s="276">
        <v>0</v>
      </c>
    </row>
    <row r="185" spans="1:17" ht="18.75">
      <c r="A185" s="349"/>
      <c r="B185" s="298"/>
      <c r="C185" s="344"/>
      <c r="D185" s="1940" t="s">
        <v>1153</v>
      </c>
      <c r="E185" s="1940"/>
      <c r="F185" s="1940"/>
      <c r="G185" s="1940"/>
      <c r="H185" s="1940"/>
      <c r="I185" s="1940"/>
      <c r="J185" s="1941"/>
      <c r="K185" s="276">
        <v>0</v>
      </c>
      <c r="L185" s="276">
        <v>0</v>
      </c>
      <c r="M185" s="562">
        <v>0</v>
      </c>
      <c r="N185" s="562">
        <v>203000</v>
      </c>
      <c r="O185" s="601">
        <v>0</v>
      </c>
      <c r="P185" s="278" t="str">
        <f t="shared" si="9"/>
        <v>-</v>
      </c>
      <c r="Q185" s="276">
        <v>0</v>
      </c>
    </row>
    <row r="186" spans="1:17" ht="18.75">
      <c r="A186" s="349"/>
      <c r="B186" s="298"/>
      <c r="C186" s="344"/>
      <c r="D186" s="1940" t="s">
        <v>1154</v>
      </c>
      <c r="E186" s="1940"/>
      <c r="F186" s="1940"/>
      <c r="G186" s="1940"/>
      <c r="H186" s="1940"/>
      <c r="I186" s="1940"/>
      <c r="J186" s="1941"/>
      <c r="K186" s="276">
        <v>0</v>
      </c>
      <c r="L186" s="276">
        <v>0</v>
      </c>
      <c r="M186" s="562">
        <v>0</v>
      </c>
      <c r="N186" s="562">
        <v>241000</v>
      </c>
      <c r="O186" s="601">
        <v>0</v>
      </c>
      <c r="P186" s="278" t="str">
        <f t="shared" si="9"/>
        <v>-</v>
      </c>
      <c r="Q186" s="276">
        <v>0</v>
      </c>
    </row>
    <row r="187" spans="1:17" ht="18.75">
      <c r="A187" s="347"/>
      <c r="B187" s="339"/>
      <c r="C187" s="418"/>
      <c r="D187" s="1936" t="s">
        <v>1155</v>
      </c>
      <c r="E187" s="1936"/>
      <c r="F187" s="1936"/>
      <c r="G187" s="1936"/>
      <c r="H187" s="1936"/>
      <c r="I187" s="1936"/>
      <c r="J187" s="1937"/>
      <c r="K187" s="334">
        <v>0</v>
      </c>
      <c r="L187" s="334">
        <v>0</v>
      </c>
      <c r="M187" s="610">
        <v>0</v>
      </c>
      <c r="N187" s="610">
        <v>318000</v>
      </c>
      <c r="O187" s="750">
        <v>0</v>
      </c>
      <c r="P187" s="383" t="str">
        <f t="shared" si="9"/>
        <v>-</v>
      </c>
      <c r="Q187" s="334">
        <v>0</v>
      </c>
    </row>
    <row r="188" spans="1:17" ht="18.75">
      <c r="A188" s="355"/>
      <c r="B188" s="318"/>
      <c r="C188" s="424"/>
      <c r="D188" s="1944" t="s">
        <v>1156</v>
      </c>
      <c r="E188" s="1944"/>
      <c r="F188" s="1944"/>
      <c r="G188" s="1944"/>
      <c r="H188" s="1944"/>
      <c r="I188" s="1944"/>
      <c r="J188" s="1945"/>
      <c r="K188" s="288">
        <v>0</v>
      </c>
      <c r="L188" s="288">
        <v>0</v>
      </c>
      <c r="M188" s="625">
        <v>0</v>
      </c>
      <c r="N188" s="625">
        <v>460700</v>
      </c>
      <c r="O188" s="724">
        <v>0</v>
      </c>
      <c r="P188" s="402" t="str">
        <f>IF(OR(O188&lt;=0,Q188&lt;=0),"-",(((Q188-O188)*100)/O188))</f>
        <v>-</v>
      </c>
      <c r="Q188" s="288">
        <v>0</v>
      </c>
    </row>
    <row r="189" spans="1:17" ht="18.75">
      <c r="A189" s="385"/>
      <c r="B189" s="359"/>
      <c r="C189" s="927"/>
      <c r="D189" s="1936" t="s">
        <v>1157</v>
      </c>
      <c r="E189" s="1936"/>
      <c r="F189" s="1936"/>
      <c r="G189" s="1936"/>
      <c r="H189" s="1936"/>
      <c r="I189" s="1936"/>
      <c r="J189" s="1937"/>
      <c r="K189" s="389">
        <v>0</v>
      </c>
      <c r="L189" s="389">
        <v>0</v>
      </c>
      <c r="M189" s="832">
        <v>0</v>
      </c>
      <c r="N189" s="832">
        <v>387000</v>
      </c>
      <c r="O189" s="920">
        <v>0</v>
      </c>
      <c r="P189" s="387" t="str">
        <f>IF(OR(O189&lt;=0,Q189&lt;=0),"-",(((Q189-O189)*100)/O189))</f>
        <v>-</v>
      </c>
      <c r="Q189" s="389">
        <v>0</v>
      </c>
    </row>
    <row r="190" spans="1:17" ht="18.75">
      <c r="A190" s="425"/>
      <c r="B190" s="426"/>
      <c r="C190" s="427"/>
      <c r="D190" s="1940" t="s">
        <v>1158</v>
      </c>
      <c r="E190" s="1940"/>
      <c r="F190" s="1940"/>
      <c r="G190" s="1940"/>
      <c r="H190" s="1940"/>
      <c r="I190" s="1940"/>
      <c r="J190" s="1941"/>
      <c r="K190" s="281">
        <v>0</v>
      </c>
      <c r="L190" s="281">
        <v>0</v>
      </c>
      <c r="M190" s="764">
        <v>0</v>
      </c>
      <c r="N190" s="764">
        <v>321000</v>
      </c>
      <c r="O190" s="722">
        <v>0</v>
      </c>
      <c r="P190" s="469" t="str">
        <f>IF(OR(O190&lt;=0,Q190&lt;=0),"-",(((Q190-O190)*100)/O190))</f>
        <v>-</v>
      </c>
      <c r="Q190" s="281">
        <v>0</v>
      </c>
    </row>
    <row r="191" spans="1:17" ht="18.75">
      <c r="A191" s="425"/>
      <c r="B191" s="426"/>
      <c r="C191" s="427"/>
      <c r="D191" s="1940" t="s">
        <v>1159</v>
      </c>
      <c r="E191" s="1940"/>
      <c r="F191" s="1940"/>
      <c r="G191" s="1940"/>
      <c r="H191" s="1940"/>
      <c r="I191" s="1940"/>
      <c r="J191" s="1941"/>
      <c r="K191" s="281">
        <v>0</v>
      </c>
      <c r="L191" s="281">
        <v>0</v>
      </c>
      <c r="M191" s="764">
        <v>0</v>
      </c>
      <c r="N191" s="764">
        <v>432000</v>
      </c>
      <c r="O191" s="722">
        <v>0</v>
      </c>
      <c r="P191" s="469" t="str">
        <f>IF(OR(O191&lt;=0,Q191&lt;=0),"-",(((Q191-O191)*100)/O191))</f>
        <v>-</v>
      </c>
      <c r="Q191" s="281">
        <v>0</v>
      </c>
    </row>
    <row r="192" spans="1:17" ht="18.75">
      <c r="A192" s="425"/>
      <c r="B192" s="426"/>
      <c r="C192" s="427"/>
      <c r="D192" s="1940" t="s">
        <v>476</v>
      </c>
      <c r="E192" s="1940"/>
      <c r="F192" s="1940"/>
      <c r="G192" s="1940"/>
      <c r="H192" s="1940"/>
      <c r="I192" s="1940"/>
      <c r="J192" s="1941"/>
      <c r="K192" s="281"/>
      <c r="L192" s="281"/>
      <c r="M192" s="764"/>
      <c r="N192" s="764"/>
      <c r="O192" s="722"/>
      <c r="P192" s="469"/>
      <c r="Q192" s="281"/>
    </row>
    <row r="193" spans="1:17" ht="18.75">
      <c r="A193" s="425"/>
      <c r="B193" s="426"/>
      <c r="C193" s="427"/>
      <c r="D193" s="1940" t="s">
        <v>1160</v>
      </c>
      <c r="E193" s="1940"/>
      <c r="F193" s="1940"/>
      <c r="G193" s="1940"/>
      <c r="H193" s="1940"/>
      <c r="I193" s="1940"/>
      <c r="J193" s="1941"/>
      <c r="K193" s="281">
        <v>0</v>
      </c>
      <c r="L193" s="281">
        <v>0</v>
      </c>
      <c r="M193" s="764">
        <v>0</v>
      </c>
      <c r="N193" s="764">
        <v>267000</v>
      </c>
      <c r="O193" s="722">
        <v>0</v>
      </c>
      <c r="P193" s="469" t="str">
        <f>IF(OR(O193&lt;=0,Q193&lt;=0),"-",(((Q193-O193)*100)/O193))</f>
        <v>-</v>
      </c>
      <c r="Q193" s="281">
        <v>0</v>
      </c>
    </row>
    <row r="194" spans="1:17" ht="18.75">
      <c r="A194" s="425"/>
      <c r="B194" s="426"/>
      <c r="C194" s="427"/>
      <c r="D194" s="1940" t="s">
        <v>1161</v>
      </c>
      <c r="E194" s="1940"/>
      <c r="F194" s="1940"/>
      <c r="G194" s="1940"/>
      <c r="H194" s="1940"/>
      <c r="I194" s="1940"/>
      <c r="J194" s="1941"/>
      <c r="K194" s="281">
        <v>0</v>
      </c>
      <c r="L194" s="281">
        <v>0</v>
      </c>
      <c r="M194" s="764">
        <v>0</v>
      </c>
      <c r="N194" s="764">
        <v>686500</v>
      </c>
      <c r="O194" s="722">
        <v>0</v>
      </c>
      <c r="P194" s="469" t="str">
        <f>IF(OR(O194&lt;=0,Q194&lt;=0),"-",(((Q194-O194)*100)/O194))</f>
        <v>-</v>
      </c>
      <c r="Q194" s="281">
        <v>0</v>
      </c>
    </row>
    <row r="195" spans="1:17" ht="18.75">
      <c r="A195" s="385"/>
      <c r="B195" s="359"/>
      <c r="C195" s="927"/>
      <c r="D195" s="1936" t="s">
        <v>1162</v>
      </c>
      <c r="E195" s="1936"/>
      <c r="F195" s="1936"/>
      <c r="G195" s="1936"/>
      <c r="H195" s="1936"/>
      <c r="I195" s="1936"/>
      <c r="J195" s="1937"/>
      <c r="K195" s="389">
        <v>0</v>
      </c>
      <c r="L195" s="389">
        <v>0</v>
      </c>
      <c r="M195" s="832">
        <v>0</v>
      </c>
      <c r="N195" s="832">
        <v>1069000</v>
      </c>
      <c r="O195" s="920">
        <v>0</v>
      </c>
      <c r="P195" s="387" t="str">
        <f>IF(OR(O195&lt;=0,Q195&lt;=0),"-",(((Q195-O195)*100)/O195))</f>
        <v>-</v>
      </c>
      <c r="Q195" s="389">
        <v>0</v>
      </c>
    </row>
    <row r="196" spans="1:17" ht="18.75">
      <c r="A196" s="349"/>
      <c r="B196" s="298"/>
      <c r="C196" s="344"/>
      <c r="D196" s="1940" t="s">
        <v>477</v>
      </c>
      <c r="E196" s="1940"/>
      <c r="F196" s="1940"/>
      <c r="G196" s="1940"/>
      <c r="H196" s="1940"/>
      <c r="I196" s="1940"/>
      <c r="J196" s="1941"/>
      <c r="K196" s="276"/>
      <c r="L196" s="276"/>
      <c r="M196" s="562"/>
      <c r="N196" s="562"/>
      <c r="O196" s="601"/>
      <c r="P196" s="278"/>
      <c r="Q196" s="276"/>
    </row>
    <row r="197" spans="1:17" ht="18.75">
      <c r="A197" s="385"/>
      <c r="B197" s="359"/>
      <c r="C197" s="927"/>
      <c r="D197" s="1936" t="s">
        <v>1163</v>
      </c>
      <c r="E197" s="1936"/>
      <c r="F197" s="1936"/>
      <c r="G197" s="1936"/>
      <c r="H197" s="1936"/>
      <c r="I197" s="1936"/>
      <c r="J197" s="1937"/>
      <c r="K197" s="389">
        <v>0</v>
      </c>
      <c r="L197" s="389">
        <v>0</v>
      </c>
      <c r="M197" s="832">
        <v>0</v>
      </c>
      <c r="N197" s="832">
        <v>449000</v>
      </c>
      <c r="O197" s="920">
        <v>0</v>
      </c>
      <c r="P197" s="387" t="str">
        <f>IF(OR(O197&lt;=0,Q197&lt;=0),"-",(((Q197-O197)*100)/O197))</f>
        <v>-</v>
      </c>
      <c r="Q197" s="389">
        <v>0</v>
      </c>
    </row>
    <row r="198" spans="1:17" ht="18.75">
      <c r="A198" s="349"/>
      <c r="B198" s="298"/>
      <c r="C198" s="344"/>
      <c r="D198" s="1940" t="s">
        <v>1164</v>
      </c>
      <c r="E198" s="1940"/>
      <c r="F198" s="1940"/>
      <c r="G198" s="1940"/>
      <c r="H198" s="1940"/>
      <c r="I198" s="1940"/>
      <c r="J198" s="1941"/>
      <c r="K198" s="276">
        <v>0</v>
      </c>
      <c r="L198" s="276">
        <v>0</v>
      </c>
      <c r="M198" s="562">
        <v>0</v>
      </c>
      <c r="N198" s="562">
        <v>4780000</v>
      </c>
      <c r="O198" s="601">
        <v>0</v>
      </c>
      <c r="P198" s="278" t="str">
        <f>IF(OR(O198&lt;=0,Q198&lt;=0),"-",(((Q198-O198)*100)/O198))</f>
        <v>-</v>
      </c>
      <c r="Q198" s="276">
        <v>0</v>
      </c>
    </row>
    <row r="199" spans="1:17" ht="18.75">
      <c r="A199" s="349"/>
      <c r="B199" s="298"/>
      <c r="C199" s="344"/>
      <c r="D199" s="1940" t="s">
        <v>491</v>
      </c>
      <c r="E199" s="1940"/>
      <c r="F199" s="1940"/>
      <c r="G199" s="1940"/>
      <c r="H199" s="1940"/>
      <c r="I199" s="1940"/>
      <c r="J199" s="1941"/>
      <c r="K199" s="276"/>
      <c r="L199" s="276"/>
      <c r="M199" s="562"/>
      <c r="N199" s="562"/>
      <c r="O199" s="601"/>
      <c r="P199" s="278"/>
      <c r="Q199" s="276"/>
    </row>
    <row r="200" spans="1:17" ht="18.75">
      <c r="A200" s="349"/>
      <c r="B200" s="298"/>
      <c r="C200" s="344"/>
      <c r="D200" s="1940" t="s">
        <v>1165</v>
      </c>
      <c r="E200" s="1940"/>
      <c r="F200" s="1940"/>
      <c r="G200" s="1940"/>
      <c r="H200" s="1940"/>
      <c r="I200" s="1940"/>
      <c r="J200" s="1941"/>
      <c r="K200" s="276"/>
      <c r="L200" s="276"/>
      <c r="M200" s="562"/>
      <c r="N200" s="936">
        <v>411000</v>
      </c>
      <c r="O200" s="870"/>
      <c r="P200" s="278"/>
      <c r="Q200" s="276"/>
    </row>
    <row r="201" spans="1:17" ht="18.75">
      <c r="A201" s="349"/>
      <c r="B201" s="298"/>
      <c r="C201" s="344"/>
      <c r="D201" s="1940" t="s">
        <v>1166</v>
      </c>
      <c r="E201" s="1940"/>
      <c r="F201" s="1940"/>
      <c r="G201" s="1940"/>
      <c r="H201" s="1940"/>
      <c r="I201" s="1940"/>
      <c r="J201" s="1941"/>
      <c r="K201" s="276"/>
      <c r="L201" s="276"/>
      <c r="M201" s="562"/>
      <c r="N201" s="936">
        <v>487000</v>
      </c>
      <c r="O201" s="870"/>
      <c r="P201" s="278"/>
      <c r="Q201" s="276"/>
    </row>
    <row r="202" spans="1:17" ht="18.75">
      <c r="A202" s="349"/>
      <c r="B202" s="298"/>
      <c r="C202" s="344"/>
      <c r="D202" s="1940" t="s">
        <v>644</v>
      </c>
      <c r="E202" s="1940"/>
      <c r="F202" s="1940"/>
      <c r="G202" s="1940"/>
      <c r="H202" s="1940"/>
      <c r="I202" s="1940"/>
      <c r="J202" s="1941"/>
      <c r="K202" s="276"/>
      <c r="L202" s="276"/>
      <c r="M202" s="562"/>
      <c r="N202" s="936"/>
      <c r="O202" s="870"/>
      <c r="P202" s="278"/>
      <c r="Q202" s="276"/>
    </row>
    <row r="203" spans="1:17" ht="18.75">
      <c r="A203" s="349"/>
      <c r="B203" s="298"/>
      <c r="C203" s="344"/>
      <c r="D203" s="1940" t="s">
        <v>1167</v>
      </c>
      <c r="E203" s="1940"/>
      <c r="F203" s="1940"/>
      <c r="G203" s="1940"/>
      <c r="H203" s="1940"/>
      <c r="I203" s="1940"/>
      <c r="J203" s="1941"/>
      <c r="K203" s="276"/>
      <c r="L203" s="276"/>
      <c r="M203" s="562"/>
      <c r="N203" s="936">
        <v>488000</v>
      </c>
      <c r="O203" s="870"/>
      <c r="P203" s="278"/>
      <c r="Q203" s="276"/>
    </row>
    <row r="204" spans="1:17" ht="18.75">
      <c r="A204" s="349"/>
      <c r="B204" s="298"/>
      <c r="C204" s="344"/>
      <c r="D204" s="1940" t="s">
        <v>1168</v>
      </c>
      <c r="E204" s="1940"/>
      <c r="F204" s="1940"/>
      <c r="G204" s="1940"/>
      <c r="H204" s="1940"/>
      <c r="I204" s="1940"/>
      <c r="J204" s="1941"/>
      <c r="K204" s="276"/>
      <c r="L204" s="276"/>
      <c r="M204" s="562"/>
      <c r="N204" s="936">
        <v>459000</v>
      </c>
      <c r="O204" s="870"/>
      <c r="P204" s="278"/>
      <c r="Q204" s="276"/>
    </row>
    <row r="205" spans="1:17" ht="18.75">
      <c r="A205" s="349"/>
      <c r="B205" s="298"/>
      <c r="C205" s="344"/>
      <c r="D205" s="1940" t="s">
        <v>645</v>
      </c>
      <c r="E205" s="1940"/>
      <c r="F205" s="1940"/>
      <c r="G205" s="1940"/>
      <c r="H205" s="1940"/>
      <c r="I205" s="1940"/>
      <c r="J205" s="1941"/>
      <c r="K205" s="276"/>
      <c r="L205" s="276"/>
      <c r="M205" s="562"/>
      <c r="N205" s="936"/>
      <c r="O205" s="870"/>
      <c r="P205" s="278"/>
      <c r="Q205" s="276"/>
    </row>
    <row r="206" spans="1:17" ht="18.75">
      <c r="A206" s="349"/>
      <c r="B206" s="298"/>
      <c r="C206" s="344"/>
      <c r="D206" s="1940" t="s">
        <v>1169</v>
      </c>
      <c r="E206" s="1940"/>
      <c r="F206" s="1940"/>
      <c r="G206" s="1940"/>
      <c r="H206" s="1940"/>
      <c r="I206" s="1940"/>
      <c r="J206" s="1941"/>
      <c r="K206" s="276"/>
      <c r="L206" s="276"/>
      <c r="M206" s="562"/>
      <c r="N206" s="936">
        <v>495000</v>
      </c>
      <c r="O206" s="870"/>
      <c r="P206" s="278"/>
      <c r="Q206" s="276"/>
    </row>
    <row r="207" spans="1:17" ht="18.75">
      <c r="A207" s="349"/>
      <c r="B207" s="298"/>
      <c r="C207" s="344"/>
      <c r="D207" s="1940" t="s">
        <v>646</v>
      </c>
      <c r="E207" s="1940"/>
      <c r="F207" s="1940"/>
      <c r="G207" s="1940"/>
      <c r="H207" s="1940"/>
      <c r="I207" s="1940"/>
      <c r="J207" s="1941"/>
      <c r="K207" s="276"/>
      <c r="L207" s="276"/>
      <c r="M207" s="562"/>
      <c r="N207" s="936"/>
      <c r="O207" s="870"/>
      <c r="P207" s="278"/>
      <c r="Q207" s="276"/>
    </row>
    <row r="208" spans="1:17" ht="18.75">
      <c r="A208" s="349"/>
      <c r="B208" s="298"/>
      <c r="C208" s="344"/>
      <c r="D208" s="1940" t="s">
        <v>1170</v>
      </c>
      <c r="E208" s="1940"/>
      <c r="F208" s="1940"/>
      <c r="G208" s="1940"/>
      <c r="H208" s="1940"/>
      <c r="I208" s="1940"/>
      <c r="J208" s="1941"/>
      <c r="K208" s="276"/>
      <c r="L208" s="276"/>
      <c r="M208" s="562"/>
      <c r="N208" s="936">
        <v>498000</v>
      </c>
      <c r="O208" s="870"/>
      <c r="P208" s="278"/>
      <c r="Q208" s="276"/>
    </row>
    <row r="209" spans="1:17" ht="18.75">
      <c r="A209" s="349"/>
      <c r="B209" s="298"/>
      <c r="C209" s="344"/>
      <c r="D209" s="1940" t="s">
        <v>1171</v>
      </c>
      <c r="E209" s="1940"/>
      <c r="F209" s="1940"/>
      <c r="G209" s="1940"/>
      <c r="H209" s="1940"/>
      <c r="I209" s="1940"/>
      <c r="J209" s="1941"/>
      <c r="K209" s="276"/>
      <c r="L209" s="276"/>
      <c r="M209" s="562"/>
      <c r="N209" s="936">
        <v>344000</v>
      </c>
      <c r="O209" s="870"/>
      <c r="P209" s="278"/>
      <c r="Q209" s="276"/>
    </row>
    <row r="210" spans="1:17" ht="18.75">
      <c r="A210" s="355"/>
      <c r="B210" s="318"/>
      <c r="C210" s="424"/>
      <c r="D210" s="1944" t="s">
        <v>1172</v>
      </c>
      <c r="E210" s="1944"/>
      <c r="F210" s="1944"/>
      <c r="G210" s="1944"/>
      <c r="H210" s="1944"/>
      <c r="I210" s="1944"/>
      <c r="J210" s="1945"/>
      <c r="K210" s="288"/>
      <c r="L210" s="288"/>
      <c r="M210" s="625"/>
      <c r="N210" s="937">
        <v>241000</v>
      </c>
      <c r="O210" s="863"/>
      <c r="P210" s="402"/>
      <c r="Q210" s="288"/>
    </row>
    <row r="211" spans="1:17" ht="18.75">
      <c r="A211" s="347"/>
      <c r="B211" s="339"/>
      <c r="C211" s="418"/>
      <c r="D211" s="1936" t="s">
        <v>1173</v>
      </c>
      <c r="E211" s="1936"/>
      <c r="F211" s="1936"/>
      <c r="G211" s="1936"/>
      <c r="H211" s="1936"/>
      <c r="I211" s="1936"/>
      <c r="J211" s="1937"/>
      <c r="K211" s="334"/>
      <c r="L211" s="334"/>
      <c r="M211" s="610"/>
      <c r="N211" s="817">
        <v>365000</v>
      </c>
      <c r="O211" s="933"/>
      <c r="P211" s="383"/>
      <c r="Q211" s="334"/>
    </row>
    <row r="212" spans="1:17" ht="18.75">
      <c r="A212" s="349"/>
      <c r="B212" s="298"/>
      <c r="C212" s="344"/>
      <c r="D212" s="1940" t="s">
        <v>1174</v>
      </c>
      <c r="E212" s="1940"/>
      <c r="F212" s="1940"/>
      <c r="G212" s="1940"/>
      <c r="H212" s="1940"/>
      <c r="I212" s="1940"/>
      <c r="J212" s="1941"/>
      <c r="K212" s="276"/>
      <c r="L212" s="276"/>
      <c r="M212" s="562"/>
      <c r="N212" s="936">
        <v>495000</v>
      </c>
      <c r="O212" s="870"/>
      <c r="P212" s="278"/>
      <c r="Q212" s="276"/>
    </row>
    <row r="213" spans="1:17" ht="18.75">
      <c r="A213" s="349"/>
      <c r="B213" s="298"/>
      <c r="C213" s="344"/>
      <c r="D213" s="1940" t="s">
        <v>647</v>
      </c>
      <c r="E213" s="1940"/>
      <c r="F213" s="1940"/>
      <c r="G213" s="1940"/>
      <c r="H213" s="1940"/>
      <c r="I213" s="1940"/>
      <c r="J213" s="1941"/>
      <c r="K213" s="276"/>
      <c r="L213" s="276"/>
      <c r="M213" s="562"/>
      <c r="N213" s="936"/>
      <c r="O213" s="870"/>
      <c r="P213" s="278"/>
      <c r="Q213" s="276"/>
    </row>
    <row r="214" spans="1:17" ht="18.75">
      <c r="A214" s="349"/>
      <c r="B214" s="298"/>
      <c r="C214" s="344"/>
      <c r="D214" s="1940" t="s">
        <v>1175</v>
      </c>
      <c r="E214" s="1940"/>
      <c r="F214" s="1940"/>
      <c r="G214" s="1940"/>
      <c r="H214" s="1940"/>
      <c r="I214" s="1940"/>
      <c r="J214" s="1941"/>
      <c r="K214" s="276"/>
      <c r="L214" s="276"/>
      <c r="M214" s="562"/>
      <c r="N214" s="936">
        <v>495000</v>
      </c>
      <c r="O214" s="870"/>
      <c r="P214" s="278"/>
      <c r="Q214" s="276"/>
    </row>
    <row r="215" spans="1:17" ht="18.75">
      <c r="A215" s="349"/>
      <c r="B215" s="298"/>
      <c r="C215" s="344"/>
      <c r="D215" s="1940" t="s">
        <v>648</v>
      </c>
      <c r="E215" s="1940"/>
      <c r="F215" s="1940"/>
      <c r="G215" s="1940"/>
      <c r="H215" s="1940"/>
      <c r="I215" s="1940"/>
      <c r="J215" s="1941"/>
      <c r="K215" s="276"/>
      <c r="L215" s="276"/>
      <c r="M215" s="562"/>
      <c r="N215" s="936"/>
      <c r="O215" s="870"/>
      <c r="P215" s="278"/>
      <c r="Q215" s="276"/>
    </row>
    <row r="216" spans="1:17" ht="18.75">
      <c r="A216" s="349"/>
      <c r="B216" s="298"/>
      <c r="C216" s="344"/>
      <c r="D216" s="1940" t="s">
        <v>1176</v>
      </c>
      <c r="E216" s="1940"/>
      <c r="F216" s="1940"/>
      <c r="G216" s="1940"/>
      <c r="H216" s="1940"/>
      <c r="I216" s="1940"/>
      <c r="J216" s="1941"/>
      <c r="K216" s="276"/>
      <c r="L216" s="276"/>
      <c r="M216" s="562"/>
      <c r="N216" s="936">
        <v>432000</v>
      </c>
      <c r="O216" s="870"/>
      <c r="P216" s="278"/>
      <c r="Q216" s="276"/>
    </row>
    <row r="217" spans="1:17" ht="18.75">
      <c r="A217" s="347"/>
      <c r="B217" s="339"/>
      <c r="C217" s="418"/>
      <c r="D217" s="1936" t="s">
        <v>649</v>
      </c>
      <c r="E217" s="1936"/>
      <c r="F217" s="1936"/>
      <c r="G217" s="1936"/>
      <c r="H217" s="1936"/>
      <c r="I217" s="1936"/>
      <c r="J217" s="1937"/>
      <c r="K217" s="334"/>
      <c r="L217" s="334"/>
      <c r="M217" s="610"/>
      <c r="N217" s="817"/>
      <c r="O217" s="933"/>
      <c r="P217" s="383"/>
      <c r="Q217" s="334"/>
    </row>
    <row r="218" spans="1:17" ht="18.75">
      <c r="A218" s="349"/>
      <c r="B218" s="298"/>
      <c r="C218" s="344"/>
      <c r="D218" s="1940" t="s">
        <v>1177</v>
      </c>
      <c r="E218" s="1940"/>
      <c r="F218" s="1940"/>
      <c r="G218" s="1940"/>
      <c r="H218" s="1940"/>
      <c r="I218" s="1940"/>
      <c r="J218" s="1941"/>
      <c r="K218" s="276"/>
      <c r="L218" s="276"/>
      <c r="M218" s="562"/>
      <c r="N218" s="936">
        <v>497000</v>
      </c>
      <c r="O218" s="870"/>
      <c r="P218" s="278"/>
      <c r="Q218" s="276"/>
    </row>
    <row r="219" spans="1:17" ht="18.75">
      <c r="A219" s="349"/>
      <c r="B219" s="298"/>
      <c r="C219" s="344"/>
      <c r="D219" s="1940" t="s">
        <v>1178</v>
      </c>
      <c r="E219" s="1940"/>
      <c r="F219" s="1940"/>
      <c r="G219" s="1940"/>
      <c r="H219" s="1940"/>
      <c r="I219" s="1940"/>
      <c r="J219" s="1941"/>
      <c r="K219" s="276"/>
      <c r="L219" s="276"/>
      <c r="M219" s="562"/>
      <c r="N219" s="936">
        <v>340000</v>
      </c>
      <c r="O219" s="870"/>
      <c r="P219" s="278"/>
      <c r="Q219" s="276"/>
    </row>
    <row r="220" spans="1:17" ht="18.75">
      <c r="A220" s="349"/>
      <c r="B220" s="298"/>
      <c r="C220" s="344"/>
      <c r="D220" s="1940" t="s">
        <v>650</v>
      </c>
      <c r="E220" s="1940"/>
      <c r="F220" s="1940"/>
      <c r="G220" s="1940"/>
      <c r="H220" s="1940"/>
      <c r="I220" s="1940"/>
      <c r="J220" s="1941"/>
      <c r="K220" s="276"/>
      <c r="L220" s="276"/>
      <c r="M220" s="562"/>
      <c r="N220" s="936"/>
      <c r="O220" s="870"/>
      <c r="P220" s="278"/>
      <c r="Q220" s="276"/>
    </row>
    <row r="221" spans="1:17" ht="18.75">
      <c r="A221" s="349"/>
      <c r="B221" s="298"/>
      <c r="C221" s="344"/>
      <c r="D221" s="1940" t="s">
        <v>1179</v>
      </c>
      <c r="E221" s="1940"/>
      <c r="F221" s="1940"/>
      <c r="G221" s="1940"/>
      <c r="H221" s="1940"/>
      <c r="I221" s="1940"/>
      <c r="J221" s="1941"/>
      <c r="K221" s="276"/>
      <c r="L221" s="276"/>
      <c r="M221" s="562"/>
      <c r="N221" s="936">
        <v>492000</v>
      </c>
      <c r="O221" s="870"/>
      <c r="P221" s="278"/>
      <c r="Q221" s="276"/>
    </row>
    <row r="222" spans="1:17" ht="18.75">
      <c r="A222" s="349"/>
      <c r="B222" s="298"/>
      <c r="C222" s="344"/>
      <c r="D222" s="1940" t="s">
        <v>651</v>
      </c>
      <c r="E222" s="1940"/>
      <c r="F222" s="1940"/>
      <c r="G222" s="1940"/>
      <c r="H222" s="1940"/>
      <c r="I222" s="1940"/>
      <c r="J222" s="1941"/>
      <c r="K222" s="276"/>
      <c r="L222" s="276"/>
      <c r="M222" s="562"/>
      <c r="N222" s="936"/>
      <c r="O222" s="870"/>
      <c r="P222" s="278"/>
      <c r="Q222" s="276"/>
    </row>
    <row r="223" spans="1:17" ht="18.75">
      <c r="A223" s="349"/>
      <c r="B223" s="298"/>
      <c r="C223" s="344"/>
      <c r="D223" s="1940" t="s">
        <v>1180</v>
      </c>
      <c r="E223" s="1940"/>
      <c r="F223" s="1940"/>
      <c r="G223" s="1940"/>
      <c r="H223" s="1940"/>
      <c r="I223" s="1940"/>
      <c r="J223" s="1941"/>
      <c r="K223" s="276"/>
      <c r="L223" s="276"/>
      <c r="M223" s="562"/>
      <c r="N223" s="936">
        <v>405000</v>
      </c>
      <c r="O223" s="870"/>
      <c r="P223" s="278"/>
      <c r="Q223" s="276"/>
    </row>
    <row r="224" spans="1:17" ht="18.75">
      <c r="A224" s="349"/>
      <c r="B224" s="298"/>
      <c r="C224" s="344"/>
      <c r="D224" s="1940" t="s">
        <v>652</v>
      </c>
      <c r="E224" s="1940"/>
      <c r="F224" s="1940"/>
      <c r="G224" s="1940"/>
      <c r="H224" s="1940"/>
      <c r="I224" s="1940"/>
      <c r="J224" s="1941"/>
      <c r="K224" s="276"/>
      <c r="L224" s="276"/>
      <c r="M224" s="562"/>
      <c r="N224" s="936"/>
      <c r="O224" s="870"/>
      <c r="P224" s="278"/>
      <c r="Q224" s="276"/>
    </row>
    <row r="225" spans="1:17" ht="18.75">
      <c r="A225" s="349"/>
      <c r="B225" s="298"/>
      <c r="C225" s="344"/>
      <c r="D225" s="1940" t="s">
        <v>1181</v>
      </c>
      <c r="E225" s="1940"/>
      <c r="F225" s="1940"/>
      <c r="G225" s="1940"/>
      <c r="H225" s="1940"/>
      <c r="I225" s="1940"/>
      <c r="J225" s="1941"/>
      <c r="K225" s="276"/>
      <c r="L225" s="276"/>
      <c r="M225" s="562"/>
      <c r="N225" s="936">
        <v>255700</v>
      </c>
      <c r="O225" s="870"/>
      <c r="P225" s="278"/>
      <c r="Q225" s="276"/>
    </row>
    <row r="226" spans="1:17" ht="18.75">
      <c r="A226" s="349"/>
      <c r="B226" s="298"/>
      <c r="C226" s="344"/>
      <c r="D226" s="1940" t="s">
        <v>653</v>
      </c>
      <c r="E226" s="1940"/>
      <c r="F226" s="1940"/>
      <c r="G226" s="1940"/>
      <c r="H226" s="1940"/>
      <c r="I226" s="1940"/>
      <c r="J226" s="1941"/>
      <c r="K226" s="276"/>
      <c r="L226" s="276"/>
      <c r="M226" s="562"/>
      <c r="N226" s="936"/>
      <c r="O226" s="870"/>
      <c r="P226" s="278"/>
      <c r="Q226" s="276"/>
    </row>
    <row r="227" spans="1:17" ht="18.75">
      <c r="A227" s="349"/>
      <c r="B227" s="298"/>
      <c r="C227" s="344"/>
      <c r="D227" s="1940" t="s">
        <v>1182</v>
      </c>
      <c r="E227" s="1940"/>
      <c r="F227" s="1940"/>
      <c r="G227" s="1940"/>
      <c r="H227" s="1940"/>
      <c r="I227" s="1940"/>
      <c r="J227" s="1941"/>
      <c r="K227" s="276"/>
      <c r="L227" s="276"/>
      <c r="M227" s="562"/>
      <c r="N227" s="936">
        <v>499000</v>
      </c>
      <c r="O227" s="870"/>
      <c r="P227" s="278"/>
      <c r="Q227" s="276"/>
    </row>
    <row r="228" spans="1:17" ht="18.75">
      <c r="A228" s="349"/>
      <c r="B228" s="298"/>
      <c r="C228" s="344"/>
      <c r="D228" s="1940" t="s">
        <v>654</v>
      </c>
      <c r="E228" s="1940"/>
      <c r="F228" s="1940"/>
      <c r="G228" s="1940"/>
      <c r="H228" s="1940"/>
      <c r="I228" s="1940"/>
      <c r="J228" s="1941"/>
      <c r="K228" s="276"/>
      <c r="L228" s="276"/>
      <c r="M228" s="562"/>
      <c r="N228" s="936"/>
      <c r="O228" s="870"/>
      <c r="P228" s="278"/>
      <c r="Q228" s="276"/>
    </row>
    <row r="229" spans="1:17" ht="18.75">
      <c r="A229" s="349"/>
      <c r="B229" s="298"/>
      <c r="C229" s="344"/>
      <c r="D229" s="1940" t="s">
        <v>1183</v>
      </c>
      <c r="E229" s="1940"/>
      <c r="F229" s="1940"/>
      <c r="G229" s="1940"/>
      <c r="H229" s="1940"/>
      <c r="I229" s="1940"/>
      <c r="J229" s="1941"/>
      <c r="K229" s="276"/>
      <c r="L229" s="276"/>
      <c r="M229" s="562"/>
      <c r="N229" s="936">
        <v>495000</v>
      </c>
      <c r="O229" s="870"/>
      <c r="P229" s="278"/>
      <c r="Q229" s="276"/>
    </row>
    <row r="230" spans="1:17" ht="18.75">
      <c r="A230" s="349"/>
      <c r="B230" s="298"/>
      <c r="C230" s="344"/>
      <c r="D230" s="1940" t="s">
        <v>655</v>
      </c>
      <c r="E230" s="1940"/>
      <c r="F230" s="1940"/>
      <c r="G230" s="1940"/>
      <c r="H230" s="1940"/>
      <c r="I230" s="1940"/>
      <c r="J230" s="1941"/>
      <c r="K230" s="276"/>
      <c r="L230" s="276"/>
      <c r="M230" s="562"/>
      <c r="N230" s="936"/>
      <c r="O230" s="870"/>
      <c r="P230" s="278"/>
      <c r="Q230" s="276"/>
    </row>
    <row r="231" spans="1:17" ht="18.75">
      <c r="A231" s="349"/>
      <c r="B231" s="298"/>
      <c r="C231" s="344" t="s">
        <v>492</v>
      </c>
      <c r="D231" s="421"/>
      <c r="E231" s="421"/>
      <c r="F231" s="421"/>
      <c r="G231" s="421"/>
      <c r="H231" s="421"/>
      <c r="I231" s="421"/>
      <c r="J231" s="422"/>
      <c r="K231" s="276"/>
      <c r="L231" s="276"/>
      <c r="M231" s="562"/>
      <c r="N231" s="936"/>
      <c r="O231" s="870"/>
      <c r="P231" s="278"/>
      <c r="Q231" s="276"/>
    </row>
    <row r="232" spans="1:17" ht="21">
      <c r="A232" s="355"/>
      <c r="B232" s="318"/>
      <c r="C232" s="424"/>
      <c r="D232" s="1259" t="s">
        <v>520</v>
      </c>
      <c r="E232" s="880"/>
      <c r="F232" s="880"/>
      <c r="G232" s="880"/>
      <c r="H232" s="880"/>
      <c r="I232" s="880"/>
      <c r="J232" s="881"/>
      <c r="K232" s="288">
        <v>0</v>
      </c>
      <c r="L232" s="288">
        <v>0</v>
      </c>
      <c r="M232" s="288">
        <v>0</v>
      </c>
      <c r="N232" s="937">
        <v>0</v>
      </c>
      <c r="O232" s="863">
        <v>406200</v>
      </c>
      <c r="P232" s="286" t="str">
        <f>IF(OR(O232&lt;=0,Q232&lt;=0),"-",(((Q232-O232)*100)/O232))</f>
        <v>-</v>
      </c>
      <c r="Q232" s="288">
        <v>0</v>
      </c>
    </row>
    <row r="233" spans="1:17" ht="18.75">
      <c r="A233" s="347"/>
      <c r="B233" s="339"/>
      <c r="C233" s="418"/>
      <c r="D233" s="1936" t="s">
        <v>521</v>
      </c>
      <c r="E233" s="1936"/>
      <c r="F233" s="1936"/>
      <c r="G233" s="1936"/>
      <c r="H233" s="1936"/>
      <c r="I233" s="1936"/>
      <c r="J233" s="1937"/>
      <c r="K233" s="334"/>
      <c r="L233" s="334"/>
      <c r="M233" s="334"/>
      <c r="N233" s="817"/>
      <c r="O233" s="933"/>
      <c r="P233" s="333"/>
      <c r="Q233" s="334"/>
    </row>
    <row r="234" spans="1:17" ht="21">
      <c r="A234" s="349"/>
      <c r="B234" s="298"/>
      <c r="C234" s="344"/>
      <c r="D234" s="882" t="s">
        <v>522</v>
      </c>
      <c r="E234" s="421"/>
      <c r="F234" s="421"/>
      <c r="G234" s="421"/>
      <c r="H234" s="421"/>
      <c r="I234" s="421"/>
      <c r="J234" s="422"/>
      <c r="K234" s="276">
        <v>0</v>
      </c>
      <c r="L234" s="276">
        <v>0</v>
      </c>
      <c r="M234" s="276">
        <v>0</v>
      </c>
      <c r="N234" s="936">
        <v>0</v>
      </c>
      <c r="O234" s="870">
        <v>433200</v>
      </c>
      <c r="P234" s="275" t="str">
        <f>IF(OR(O234&lt;=0,Q234&lt;=0),"-",(((Q234-O234)*100)/O234))</f>
        <v>-</v>
      </c>
      <c r="Q234" s="276">
        <v>0</v>
      </c>
    </row>
    <row r="235" spans="1:17" ht="18.75">
      <c r="A235" s="349"/>
      <c r="B235" s="298"/>
      <c r="C235" s="344"/>
      <c r="D235" s="1940" t="s">
        <v>523</v>
      </c>
      <c r="E235" s="1940"/>
      <c r="F235" s="1940"/>
      <c r="G235" s="1940"/>
      <c r="H235" s="1940"/>
      <c r="I235" s="1940"/>
      <c r="J235" s="1941"/>
      <c r="K235" s="276"/>
      <c r="L235" s="276"/>
      <c r="M235" s="276"/>
      <c r="N235" s="936"/>
      <c r="O235" s="870"/>
      <c r="P235" s="275"/>
      <c r="Q235" s="276"/>
    </row>
    <row r="236" spans="1:17" ht="21">
      <c r="A236" s="349"/>
      <c r="B236" s="298"/>
      <c r="C236" s="344"/>
      <c r="D236" s="882" t="s">
        <v>528</v>
      </c>
      <c r="E236" s="421"/>
      <c r="F236" s="421"/>
      <c r="G236" s="421"/>
      <c r="H236" s="421"/>
      <c r="I236" s="421"/>
      <c r="J236" s="422"/>
      <c r="K236" s="276">
        <v>0</v>
      </c>
      <c r="L236" s="276">
        <v>0</v>
      </c>
      <c r="M236" s="276">
        <v>0</v>
      </c>
      <c r="N236" s="936">
        <v>0</v>
      </c>
      <c r="O236" s="870">
        <v>388300</v>
      </c>
      <c r="P236" s="275" t="str">
        <f>IF(OR(O236&lt;=0,Q236&lt;=0),"-",(((Q236-O236)*100)/O236))</f>
        <v>-</v>
      </c>
      <c r="Q236" s="276">
        <v>0</v>
      </c>
    </row>
    <row r="237" spans="1:17" ht="18.75">
      <c r="A237" s="349"/>
      <c r="B237" s="298"/>
      <c r="C237" s="344"/>
      <c r="D237" s="1940" t="s">
        <v>524</v>
      </c>
      <c r="E237" s="1940"/>
      <c r="F237" s="1940"/>
      <c r="G237" s="1940"/>
      <c r="H237" s="1940"/>
      <c r="I237" s="1940"/>
      <c r="J237" s="1941"/>
      <c r="K237" s="276"/>
      <c r="L237" s="276"/>
      <c r="M237" s="276"/>
      <c r="N237" s="936"/>
      <c r="O237" s="870"/>
      <c r="P237" s="275"/>
      <c r="Q237" s="276"/>
    </row>
    <row r="238" spans="1:17" ht="21">
      <c r="A238" s="349"/>
      <c r="B238" s="298"/>
      <c r="C238" s="344"/>
      <c r="D238" s="1558" t="s">
        <v>525</v>
      </c>
      <c r="E238" s="421"/>
      <c r="F238" s="421"/>
      <c r="G238" s="421"/>
      <c r="H238" s="421"/>
      <c r="I238" s="421"/>
      <c r="J238" s="422"/>
      <c r="K238" s="276">
        <v>0</v>
      </c>
      <c r="L238" s="276">
        <v>0</v>
      </c>
      <c r="M238" s="276">
        <v>0</v>
      </c>
      <c r="N238" s="936">
        <v>0</v>
      </c>
      <c r="O238" s="870">
        <v>293700</v>
      </c>
      <c r="P238" s="275" t="str">
        <f>IF(OR(O238&lt;=0,Q238&lt;=0),"-",(((Q238-O238)*100)/O238))</f>
        <v>-</v>
      </c>
      <c r="Q238" s="276">
        <v>0</v>
      </c>
    </row>
    <row r="239" spans="1:17" ht="18.75">
      <c r="A239" s="347"/>
      <c r="B239" s="339"/>
      <c r="C239" s="418"/>
      <c r="D239" s="1936" t="s">
        <v>526</v>
      </c>
      <c r="E239" s="1936"/>
      <c r="F239" s="1936"/>
      <c r="G239" s="1936"/>
      <c r="H239" s="1936"/>
      <c r="I239" s="1936"/>
      <c r="J239" s="1937"/>
      <c r="K239" s="334"/>
      <c r="L239" s="334"/>
      <c r="M239" s="334"/>
      <c r="N239" s="817"/>
      <c r="O239" s="933"/>
      <c r="P239" s="333"/>
      <c r="Q239" s="334"/>
    </row>
    <row r="240" spans="1:17" ht="21">
      <c r="A240" s="349"/>
      <c r="B240" s="298"/>
      <c r="C240" s="344"/>
      <c r="D240" s="882" t="s">
        <v>529</v>
      </c>
      <c r="E240" s="421"/>
      <c r="F240" s="421"/>
      <c r="G240" s="421"/>
      <c r="H240" s="421"/>
      <c r="I240" s="421"/>
      <c r="J240" s="422"/>
      <c r="K240" s="276">
        <v>0</v>
      </c>
      <c r="L240" s="276">
        <v>0</v>
      </c>
      <c r="M240" s="276">
        <v>0</v>
      </c>
      <c r="N240" s="936">
        <v>0</v>
      </c>
      <c r="O240" s="870">
        <v>350000</v>
      </c>
      <c r="P240" s="275" t="str">
        <f>IF(OR(O240&lt;=0,Q240&lt;=0),"-",(((Q240-O240)*100)/O240))</f>
        <v>-</v>
      </c>
      <c r="Q240" s="276">
        <v>0</v>
      </c>
    </row>
    <row r="241" spans="1:17" ht="18.75">
      <c r="A241" s="349"/>
      <c r="B241" s="298"/>
      <c r="C241" s="344"/>
      <c r="D241" s="1940" t="s">
        <v>527</v>
      </c>
      <c r="E241" s="1940"/>
      <c r="F241" s="1940"/>
      <c r="G241" s="1940"/>
      <c r="H241" s="1940"/>
      <c r="I241" s="1940"/>
      <c r="J241" s="1941"/>
      <c r="K241" s="276"/>
      <c r="L241" s="276"/>
      <c r="M241" s="276"/>
      <c r="N241" s="936"/>
      <c r="O241" s="870"/>
      <c r="P241" s="275"/>
      <c r="Q241" s="276"/>
    </row>
    <row r="242" spans="1:17" ht="21">
      <c r="A242" s="349"/>
      <c r="B242" s="298"/>
      <c r="C242" s="344"/>
      <c r="D242" s="882" t="s">
        <v>539</v>
      </c>
      <c r="E242" s="421"/>
      <c r="F242" s="421"/>
      <c r="G242" s="421"/>
      <c r="H242" s="421"/>
      <c r="I242" s="421"/>
      <c r="J242" s="422"/>
      <c r="K242" s="276">
        <v>0</v>
      </c>
      <c r="L242" s="276">
        <v>0</v>
      </c>
      <c r="M242" s="276">
        <v>0</v>
      </c>
      <c r="N242" s="936">
        <v>0</v>
      </c>
      <c r="O242" s="870">
        <v>411500</v>
      </c>
      <c r="P242" s="275" t="str">
        <f>IF(OR(O242&lt;=0,Q242&lt;=0),"-",(((Q242-O242)*100)/O242))</f>
        <v>-</v>
      </c>
      <c r="Q242" s="276">
        <v>0</v>
      </c>
    </row>
    <row r="243" spans="1:17" ht="18.75">
      <c r="A243" s="349"/>
      <c r="B243" s="298"/>
      <c r="C243" s="344"/>
      <c r="D243" s="1940" t="s">
        <v>530</v>
      </c>
      <c r="E243" s="1940"/>
      <c r="F243" s="1940"/>
      <c r="G243" s="1940"/>
      <c r="H243" s="1940"/>
      <c r="I243" s="1940"/>
      <c r="J243" s="1941"/>
      <c r="K243" s="276"/>
      <c r="L243" s="276"/>
      <c r="M243" s="276"/>
      <c r="N243" s="936"/>
      <c r="O243" s="870"/>
      <c r="P243" s="275"/>
      <c r="Q243" s="276"/>
    </row>
    <row r="244" spans="1:17" ht="21">
      <c r="A244" s="347"/>
      <c r="B244" s="339"/>
      <c r="C244" s="418"/>
      <c r="D244" s="928" t="s">
        <v>531</v>
      </c>
      <c r="E244" s="878"/>
      <c r="F244" s="878"/>
      <c r="G244" s="878"/>
      <c r="H244" s="878"/>
      <c r="I244" s="878"/>
      <c r="J244" s="879"/>
      <c r="K244" s="334">
        <v>0</v>
      </c>
      <c r="L244" s="334">
        <v>0</v>
      </c>
      <c r="M244" s="334">
        <v>0</v>
      </c>
      <c r="N244" s="817">
        <v>0</v>
      </c>
      <c r="O244" s="933">
        <v>1107700</v>
      </c>
      <c r="P244" s="333" t="str">
        <f>IF(OR(O244&lt;=0,Q244&lt;=0),"-",(((Q244-O244)*100)/O244))</f>
        <v>-</v>
      </c>
      <c r="Q244" s="334">
        <v>0</v>
      </c>
    </row>
    <row r="245" spans="1:17" ht="18.75">
      <c r="A245" s="347"/>
      <c r="B245" s="339"/>
      <c r="C245" s="418"/>
      <c r="D245" s="1936" t="s">
        <v>532</v>
      </c>
      <c r="E245" s="1936"/>
      <c r="F245" s="1936"/>
      <c r="G245" s="1936"/>
      <c r="H245" s="1936"/>
      <c r="I245" s="1936"/>
      <c r="J245" s="1937"/>
      <c r="K245" s="334"/>
      <c r="L245" s="334"/>
      <c r="M245" s="334"/>
      <c r="N245" s="817"/>
      <c r="O245" s="933"/>
      <c r="P245" s="333"/>
      <c r="Q245" s="334"/>
    </row>
    <row r="246" spans="1:17" ht="21">
      <c r="A246" s="349"/>
      <c r="B246" s="298"/>
      <c r="C246" s="344"/>
      <c r="D246" s="882" t="s">
        <v>540</v>
      </c>
      <c r="E246" s="421"/>
      <c r="F246" s="421"/>
      <c r="G246" s="421"/>
      <c r="H246" s="421"/>
      <c r="I246" s="421"/>
      <c r="J246" s="422"/>
      <c r="K246" s="276">
        <v>0</v>
      </c>
      <c r="L246" s="276">
        <v>0</v>
      </c>
      <c r="M246" s="276">
        <v>0</v>
      </c>
      <c r="N246" s="936">
        <v>0</v>
      </c>
      <c r="O246" s="870">
        <v>882000</v>
      </c>
      <c r="P246" s="275" t="str">
        <f>IF(OR(O246&lt;=0,Q246&lt;=0),"-",(((Q246-O246)*100)/O246))</f>
        <v>-</v>
      </c>
      <c r="Q246" s="276">
        <v>0</v>
      </c>
    </row>
    <row r="247" spans="1:17" ht="18.75">
      <c r="A247" s="349"/>
      <c r="B247" s="298"/>
      <c r="C247" s="344"/>
      <c r="D247" s="1940" t="s">
        <v>533</v>
      </c>
      <c r="E247" s="1940"/>
      <c r="F247" s="1940"/>
      <c r="G247" s="1940"/>
      <c r="H247" s="1940"/>
      <c r="I247" s="1940"/>
      <c r="J247" s="1941"/>
      <c r="K247" s="276"/>
      <c r="L247" s="276"/>
      <c r="M247" s="276"/>
      <c r="N247" s="936"/>
      <c r="O247" s="870"/>
      <c r="P247" s="275"/>
      <c r="Q247" s="276"/>
    </row>
    <row r="248" spans="1:17" ht="21">
      <c r="A248" s="349"/>
      <c r="B248" s="298"/>
      <c r="C248" s="344"/>
      <c r="D248" s="883" t="s">
        <v>534</v>
      </c>
      <c r="E248" s="421"/>
      <c r="F248" s="421"/>
      <c r="G248" s="421"/>
      <c r="H248" s="421"/>
      <c r="I248" s="421"/>
      <c r="J248" s="422"/>
      <c r="K248" s="276">
        <v>0</v>
      </c>
      <c r="L248" s="276">
        <v>0</v>
      </c>
      <c r="M248" s="276">
        <v>0</v>
      </c>
      <c r="N248" s="936">
        <v>0</v>
      </c>
      <c r="O248" s="870">
        <v>323000</v>
      </c>
      <c r="P248" s="275" t="str">
        <f>IF(OR(O248&lt;=0,Q248&lt;=0),"-",(((Q248-O248)*100)/O248))</f>
        <v>-</v>
      </c>
      <c r="Q248" s="276">
        <v>0</v>
      </c>
    </row>
    <row r="249" spans="1:17" ht="18.75">
      <c r="A249" s="349"/>
      <c r="B249" s="298"/>
      <c r="C249" s="344"/>
      <c r="D249" s="1940" t="s">
        <v>535</v>
      </c>
      <c r="E249" s="1940"/>
      <c r="F249" s="1940"/>
      <c r="G249" s="1940"/>
      <c r="H249" s="1940"/>
      <c r="I249" s="1940"/>
      <c r="J249" s="1941"/>
      <c r="K249" s="276"/>
      <c r="L249" s="276"/>
      <c r="M249" s="276"/>
      <c r="N249" s="936"/>
      <c r="O249" s="870"/>
      <c r="P249" s="275"/>
      <c r="Q249" s="276"/>
    </row>
    <row r="250" spans="1:17" ht="18.75">
      <c r="A250" s="349"/>
      <c r="B250" s="298"/>
      <c r="C250" s="344"/>
      <c r="D250" s="1940" t="s">
        <v>536</v>
      </c>
      <c r="E250" s="1940"/>
      <c r="F250" s="1940"/>
      <c r="G250" s="1940"/>
      <c r="H250" s="1940"/>
      <c r="I250" s="1940"/>
      <c r="J250" s="1941"/>
      <c r="K250" s="276"/>
      <c r="L250" s="276"/>
      <c r="M250" s="276"/>
      <c r="N250" s="936"/>
      <c r="O250" s="870"/>
      <c r="P250" s="275"/>
      <c r="Q250" s="276"/>
    </row>
    <row r="251" spans="1:17" ht="21">
      <c r="A251" s="349"/>
      <c r="B251" s="298"/>
      <c r="C251" s="344"/>
      <c r="D251" s="882" t="s">
        <v>537</v>
      </c>
      <c r="E251" s="421"/>
      <c r="F251" s="421"/>
      <c r="G251" s="421"/>
      <c r="H251" s="421"/>
      <c r="I251" s="421"/>
      <c r="J251" s="422"/>
      <c r="K251" s="276">
        <v>0</v>
      </c>
      <c r="L251" s="276">
        <v>0</v>
      </c>
      <c r="M251" s="276">
        <v>0</v>
      </c>
      <c r="N251" s="936">
        <v>0</v>
      </c>
      <c r="O251" s="870">
        <v>455700</v>
      </c>
      <c r="P251" s="275" t="str">
        <f>IF(OR(O251&lt;=0,Q251&lt;=0),"-",(((Q251-O251)*100)/O251))</f>
        <v>-</v>
      </c>
      <c r="Q251" s="276">
        <v>0</v>
      </c>
    </row>
    <row r="252" spans="1:17" ht="18.75">
      <c r="A252" s="349"/>
      <c r="B252" s="298"/>
      <c r="C252" s="344"/>
      <c r="D252" s="1940" t="s">
        <v>538</v>
      </c>
      <c r="E252" s="1940"/>
      <c r="F252" s="1940"/>
      <c r="G252" s="1940"/>
      <c r="H252" s="1940"/>
      <c r="I252" s="1940"/>
      <c r="J252" s="1941"/>
      <c r="K252" s="276"/>
      <c r="L252" s="276"/>
      <c r="M252" s="276"/>
      <c r="N252" s="936"/>
      <c r="O252" s="870"/>
      <c r="P252" s="275"/>
      <c r="Q252" s="276"/>
    </row>
    <row r="253" spans="1:17" ht="21">
      <c r="A253" s="355"/>
      <c r="B253" s="318"/>
      <c r="C253" s="424"/>
      <c r="D253" s="1259" t="s">
        <v>541</v>
      </c>
      <c r="E253" s="931"/>
      <c r="F253" s="931"/>
      <c r="G253" s="931"/>
      <c r="H253" s="931"/>
      <c r="I253" s="931"/>
      <c r="J253" s="932"/>
      <c r="K253" s="288">
        <v>0</v>
      </c>
      <c r="L253" s="288">
        <v>0</v>
      </c>
      <c r="M253" s="288">
        <v>0</v>
      </c>
      <c r="N253" s="937">
        <v>0</v>
      </c>
      <c r="O253" s="863">
        <v>563500</v>
      </c>
      <c r="P253" s="286" t="str">
        <f>IF(OR(O253&lt;=0,Q253&lt;=0),"-",(((Q253-O253)*100)/O253))</f>
        <v>-</v>
      </c>
      <c r="Q253" s="288">
        <v>0</v>
      </c>
    </row>
    <row r="254" spans="1:17" ht="18.75">
      <c r="A254" s="347"/>
      <c r="B254" s="339"/>
      <c r="C254" s="418"/>
      <c r="D254" s="1936" t="s">
        <v>542</v>
      </c>
      <c r="E254" s="1936"/>
      <c r="F254" s="1936"/>
      <c r="G254" s="1936"/>
      <c r="H254" s="1936"/>
      <c r="I254" s="1936"/>
      <c r="J254" s="1937"/>
      <c r="K254" s="334"/>
      <c r="L254" s="334"/>
      <c r="M254" s="334"/>
      <c r="N254" s="817"/>
      <c r="O254" s="933"/>
      <c r="P254" s="333"/>
      <c r="Q254" s="334"/>
    </row>
    <row r="255" spans="1:17" ht="21">
      <c r="A255" s="349"/>
      <c r="B255" s="298"/>
      <c r="C255" s="344"/>
      <c r="D255" s="882" t="s">
        <v>543</v>
      </c>
      <c r="E255" s="884"/>
      <c r="F255" s="884"/>
      <c r="G255" s="884"/>
      <c r="H255" s="884"/>
      <c r="I255" s="884"/>
      <c r="J255" s="885"/>
      <c r="K255" s="276">
        <v>0</v>
      </c>
      <c r="L255" s="276">
        <v>0</v>
      </c>
      <c r="M255" s="276">
        <v>0</v>
      </c>
      <c r="N255" s="936">
        <v>0</v>
      </c>
      <c r="O255" s="870">
        <v>719100</v>
      </c>
      <c r="P255" s="275" t="str">
        <f>IF(OR(O255&lt;=0,Q255&lt;=0),"-",(((Q255-O255)*100)/O255))</f>
        <v>-</v>
      </c>
      <c r="Q255" s="276">
        <v>0</v>
      </c>
    </row>
    <row r="256" spans="1:17" ht="18.75">
      <c r="A256" s="349"/>
      <c r="B256" s="298"/>
      <c r="C256" s="344"/>
      <c r="D256" s="1940" t="s">
        <v>544</v>
      </c>
      <c r="E256" s="1940"/>
      <c r="F256" s="1940"/>
      <c r="G256" s="1940"/>
      <c r="H256" s="1940"/>
      <c r="I256" s="1940"/>
      <c r="J256" s="1941"/>
      <c r="K256" s="276"/>
      <c r="L256" s="276"/>
      <c r="M256" s="276"/>
      <c r="N256" s="936"/>
      <c r="O256" s="870"/>
      <c r="P256" s="275"/>
      <c r="Q256" s="276"/>
    </row>
    <row r="257" spans="1:17" ht="21">
      <c r="A257" s="349"/>
      <c r="B257" s="298"/>
      <c r="C257" s="344"/>
      <c r="D257" s="883" t="s">
        <v>545</v>
      </c>
      <c r="E257" s="884"/>
      <c r="F257" s="884"/>
      <c r="G257" s="884"/>
      <c r="H257" s="884"/>
      <c r="I257" s="884"/>
      <c r="J257" s="885"/>
      <c r="K257" s="276">
        <v>0</v>
      </c>
      <c r="L257" s="276">
        <v>0</v>
      </c>
      <c r="M257" s="276">
        <v>0</v>
      </c>
      <c r="N257" s="936">
        <v>0</v>
      </c>
      <c r="O257" s="870">
        <v>399000</v>
      </c>
      <c r="P257" s="275" t="str">
        <f>IF(OR(O257&lt;=0,Q257&lt;=0),"-",(((Q257-O257)*100)/O257))</f>
        <v>-</v>
      </c>
      <c r="Q257" s="276">
        <v>0</v>
      </c>
    </row>
    <row r="258" spans="1:17" ht="18.75">
      <c r="A258" s="349"/>
      <c r="B258" s="298"/>
      <c r="C258" s="344"/>
      <c r="D258" s="1940" t="s">
        <v>546</v>
      </c>
      <c r="E258" s="1940"/>
      <c r="F258" s="1940"/>
      <c r="G258" s="1940"/>
      <c r="H258" s="1940"/>
      <c r="I258" s="1940"/>
      <c r="J258" s="1941"/>
      <c r="K258" s="276"/>
      <c r="L258" s="276"/>
      <c r="M258" s="276"/>
      <c r="N258" s="936"/>
      <c r="O258" s="870"/>
      <c r="P258" s="275"/>
      <c r="Q258" s="276"/>
    </row>
    <row r="259" spans="1:17" ht="21">
      <c r="A259" s="349"/>
      <c r="B259" s="298"/>
      <c r="C259" s="344"/>
      <c r="D259" s="968" t="s">
        <v>547</v>
      </c>
      <c r="E259" s="884"/>
      <c r="F259" s="884"/>
      <c r="G259" s="884"/>
      <c r="H259" s="884"/>
      <c r="I259" s="884"/>
      <c r="J259" s="885"/>
      <c r="K259" s="276">
        <v>0</v>
      </c>
      <c r="L259" s="276">
        <v>0</v>
      </c>
      <c r="M259" s="276">
        <v>0</v>
      </c>
      <c r="N259" s="936">
        <v>0</v>
      </c>
      <c r="O259" s="870">
        <v>855000</v>
      </c>
      <c r="P259" s="275" t="str">
        <f>IF(OR(O259&lt;=0,Q259&lt;=0),"-",(((Q259-O259)*100)/O259))</f>
        <v>-</v>
      </c>
      <c r="Q259" s="276">
        <v>0</v>
      </c>
    </row>
    <row r="260" spans="1:17" ht="18.75">
      <c r="A260" s="347"/>
      <c r="B260" s="339"/>
      <c r="C260" s="418"/>
      <c r="D260" s="1936" t="s">
        <v>548</v>
      </c>
      <c r="E260" s="1936"/>
      <c r="F260" s="1936"/>
      <c r="G260" s="1936"/>
      <c r="H260" s="1936"/>
      <c r="I260" s="1936"/>
      <c r="J260" s="1937"/>
      <c r="K260" s="334"/>
      <c r="L260" s="334"/>
      <c r="M260" s="334"/>
      <c r="N260" s="817"/>
      <c r="O260" s="933"/>
      <c r="P260" s="333"/>
      <c r="Q260" s="334"/>
    </row>
    <row r="261" spans="1:17" ht="21">
      <c r="A261" s="349"/>
      <c r="B261" s="298"/>
      <c r="C261" s="344"/>
      <c r="D261" s="883" t="s">
        <v>549</v>
      </c>
      <c r="E261" s="884"/>
      <c r="F261" s="884"/>
      <c r="G261" s="884"/>
      <c r="H261" s="884"/>
      <c r="I261" s="884"/>
      <c r="J261" s="885"/>
      <c r="K261" s="276">
        <v>0</v>
      </c>
      <c r="L261" s="276">
        <v>0</v>
      </c>
      <c r="M261" s="276">
        <v>0</v>
      </c>
      <c r="N261" s="936">
        <v>0</v>
      </c>
      <c r="O261" s="870">
        <v>484000</v>
      </c>
      <c r="P261" s="275" t="str">
        <f>IF(OR(O261&lt;=0,Q261&lt;=0),"-",(((Q261-O261)*100)/O261))</f>
        <v>-</v>
      </c>
      <c r="Q261" s="276">
        <v>0</v>
      </c>
    </row>
    <row r="262" spans="1:17" ht="18.75">
      <c r="A262" s="349"/>
      <c r="B262" s="298"/>
      <c r="C262" s="344"/>
      <c r="D262" s="1940" t="s">
        <v>550</v>
      </c>
      <c r="E262" s="1940"/>
      <c r="F262" s="1940"/>
      <c r="G262" s="1940"/>
      <c r="H262" s="1940"/>
      <c r="I262" s="1940"/>
      <c r="J262" s="1941"/>
      <c r="K262" s="276"/>
      <c r="L262" s="276"/>
      <c r="M262" s="276"/>
      <c r="N262" s="936"/>
      <c r="O262" s="870"/>
      <c r="P262" s="275"/>
      <c r="Q262" s="276"/>
    </row>
    <row r="263" spans="1:17" ht="21">
      <c r="A263" s="349"/>
      <c r="B263" s="298"/>
      <c r="C263" s="344"/>
      <c r="D263" s="882" t="s">
        <v>559</v>
      </c>
      <c r="E263" s="884"/>
      <c r="F263" s="884"/>
      <c r="G263" s="884"/>
      <c r="H263" s="884"/>
      <c r="I263" s="884"/>
      <c r="J263" s="885"/>
      <c r="K263" s="276">
        <v>0</v>
      </c>
      <c r="L263" s="276">
        <v>0</v>
      </c>
      <c r="M263" s="276">
        <v>0</v>
      </c>
      <c r="N263" s="936">
        <v>0</v>
      </c>
      <c r="O263" s="870">
        <v>806000</v>
      </c>
      <c r="P263" s="275" t="str">
        <f>IF(OR(O263&lt;=0,Q263&lt;=0),"-",(((Q263-O263)*100)/O263))</f>
        <v>-</v>
      </c>
      <c r="Q263" s="276">
        <v>0</v>
      </c>
    </row>
    <row r="264" spans="1:17" ht="18.75">
      <c r="A264" s="349"/>
      <c r="B264" s="298"/>
      <c r="C264" s="344"/>
      <c r="D264" s="1940" t="s">
        <v>551</v>
      </c>
      <c r="E264" s="1940"/>
      <c r="F264" s="1940"/>
      <c r="G264" s="1940"/>
      <c r="H264" s="1940"/>
      <c r="I264" s="1940"/>
      <c r="J264" s="1941"/>
      <c r="K264" s="276"/>
      <c r="L264" s="276"/>
      <c r="M264" s="276"/>
      <c r="N264" s="936"/>
      <c r="O264" s="870"/>
      <c r="P264" s="275"/>
      <c r="Q264" s="276"/>
    </row>
    <row r="265" spans="1:17" ht="21">
      <c r="A265" s="347"/>
      <c r="B265" s="339"/>
      <c r="C265" s="418"/>
      <c r="D265" s="883" t="s">
        <v>552</v>
      </c>
      <c r="E265" s="929"/>
      <c r="F265" s="929"/>
      <c r="G265" s="929"/>
      <c r="H265" s="929"/>
      <c r="I265" s="929"/>
      <c r="J265" s="930"/>
      <c r="K265" s="334">
        <v>0</v>
      </c>
      <c r="L265" s="334">
        <v>0</v>
      </c>
      <c r="M265" s="334">
        <v>0</v>
      </c>
      <c r="N265" s="817">
        <v>0</v>
      </c>
      <c r="O265" s="933">
        <v>100000</v>
      </c>
      <c r="P265" s="333" t="str">
        <f>IF(OR(O265&lt;=0,Q265&lt;=0),"-",(((Q265-O265)*100)/O265))</f>
        <v>-</v>
      </c>
      <c r="Q265" s="334">
        <v>0</v>
      </c>
    </row>
    <row r="266" spans="1:17" ht="18.75">
      <c r="A266" s="349"/>
      <c r="B266" s="298"/>
      <c r="C266" s="344"/>
      <c r="D266" s="1940" t="s">
        <v>553</v>
      </c>
      <c r="E266" s="1940"/>
      <c r="F266" s="1940"/>
      <c r="G266" s="1940"/>
      <c r="H266" s="1940"/>
      <c r="I266" s="1940"/>
      <c r="J266" s="1941"/>
      <c r="K266" s="276"/>
      <c r="L266" s="276"/>
      <c r="M266" s="276"/>
      <c r="N266" s="936"/>
      <c r="O266" s="870"/>
      <c r="P266" s="275"/>
      <c r="Q266" s="276"/>
    </row>
    <row r="267" spans="1:17" ht="21">
      <c r="A267" s="349"/>
      <c r="B267" s="298"/>
      <c r="C267" s="344"/>
      <c r="D267" s="883" t="s">
        <v>554</v>
      </c>
      <c r="E267" s="884"/>
      <c r="F267" s="884"/>
      <c r="G267" s="884"/>
      <c r="H267" s="884"/>
      <c r="I267" s="884"/>
      <c r="J267" s="885"/>
      <c r="K267" s="276">
        <v>0</v>
      </c>
      <c r="L267" s="276">
        <v>0</v>
      </c>
      <c r="M267" s="276">
        <v>0</v>
      </c>
      <c r="N267" s="936">
        <v>0</v>
      </c>
      <c r="O267" s="870">
        <v>496000</v>
      </c>
      <c r="P267" s="275" t="str">
        <f>IF(OR(O267&lt;=0,Q267&lt;=0),"-",(((Q267-O267)*100)/O267))</f>
        <v>-</v>
      </c>
      <c r="Q267" s="276">
        <v>0</v>
      </c>
    </row>
    <row r="268" spans="1:17" ht="18.75">
      <c r="A268" s="349"/>
      <c r="B268" s="298"/>
      <c r="C268" s="344"/>
      <c r="D268" s="1940" t="s">
        <v>555</v>
      </c>
      <c r="E268" s="1940"/>
      <c r="F268" s="1940"/>
      <c r="G268" s="1940"/>
      <c r="H268" s="1940"/>
      <c r="I268" s="1940"/>
      <c r="J268" s="1941"/>
      <c r="K268" s="276"/>
      <c r="L268" s="276"/>
      <c r="M268" s="276"/>
      <c r="N268" s="936"/>
      <c r="O268" s="870"/>
      <c r="P268" s="275"/>
      <c r="Q268" s="276"/>
    </row>
    <row r="269" spans="1:17" ht="21">
      <c r="A269" s="349"/>
      <c r="B269" s="298"/>
      <c r="C269" s="344"/>
      <c r="D269" s="882" t="s">
        <v>556</v>
      </c>
      <c r="E269" s="884"/>
      <c r="F269" s="884"/>
      <c r="G269" s="884"/>
      <c r="H269" s="884"/>
      <c r="I269" s="884"/>
      <c r="J269" s="885"/>
      <c r="K269" s="276">
        <v>0</v>
      </c>
      <c r="L269" s="276">
        <v>0</v>
      </c>
      <c r="M269" s="276">
        <v>0</v>
      </c>
      <c r="N269" s="936">
        <v>0</v>
      </c>
      <c r="O269" s="870">
        <v>498000</v>
      </c>
      <c r="P269" s="275" t="str">
        <f>IF(OR(O269&lt;=0,Q269&lt;=0),"-",(((Q269-O269)*100)/O269))</f>
        <v>-</v>
      </c>
      <c r="Q269" s="276">
        <v>0</v>
      </c>
    </row>
    <row r="270" spans="1:17" ht="18.75">
      <c r="A270" s="349"/>
      <c r="B270" s="298"/>
      <c r="C270" s="344"/>
      <c r="D270" s="1940" t="s">
        <v>557</v>
      </c>
      <c r="E270" s="1940"/>
      <c r="F270" s="1940"/>
      <c r="G270" s="1940"/>
      <c r="H270" s="1940"/>
      <c r="I270" s="1940"/>
      <c r="J270" s="1941"/>
      <c r="K270" s="276"/>
      <c r="L270" s="276"/>
      <c r="M270" s="276"/>
      <c r="N270" s="936"/>
      <c r="O270" s="870"/>
      <c r="P270" s="275"/>
      <c r="Q270" s="276"/>
    </row>
    <row r="271" spans="1:17" ht="21">
      <c r="A271" s="349"/>
      <c r="B271" s="298"/>
      <c r="C271" s="344"/>
      <c r="D271" s="882" t="s">
        <v>560</v>
      </c>
      <c r="E271" s="884"/>
      <c r="F271" s="884"/>
      <c r="G271" s="884"/>
      <c r="H271" s="884"/>
      <c r="I271" s="884"/>
      <c r="J271" s="885"/>
      <c r="K271" s="276">
        <v>0</v>
      </c>
      <c r="L271" s="276">
        <v>0</v>
      </c>
      <c r="M271" s="276">
        <v>0</v>
      </c>
      <c r="N271" s="936">
        <v>0</v>
      </c>
      <c r="O271" s="870">
        <v>205300</v>
      </c>
      <c r="P271" s="275" t="str">
        <f>IF(OR(O271&lt;=0,Q271&lt;=0),"-",(((Q271-O271)*100)/O271))</f>
        <v>-</v>
      </c>
      <c r="Q271" s="276">
        <v>0</v>
      </c>
    </row>
    <row r="272" spans="1:17" ht="18.75">
      <c r="A272" s="349"/>
      <c r="B272" s="298"/>
      <c r="C272" s="344"/>
      <c r="D272" s="1940" t="s">
        <v>558</v>
      </c>
      <c r="E272" s="1940"/>
      <c r="F272" s="1940"/>
      <c r="G272" s="1940"/>
      <c r="H272" s="1940"/>
      <c r="I272" s="1940"/>
      <c r="J272" s="1941"/>
      <c r="K272" s="276"/>
      <c r="L272" s="276"/>
      <c r="M272" s="276"/>
      <c r="N272" s="936"/>
      <c r="O272" s="870"/>
      <c r="P272" s="275"/>
      <c r="Q272" s="276"/>
    </row>
    <row r="273" spans="1:17" ht="21">
      <c r="A273" s="349"/>
      <c r="B273" s="298"/>
      <c r="C273" s="344"/>
      <c r="D273" s="883" t="s">
        <v>561</v>
      </c>
      <c r="E273" s="884"/>
      <c r="F273" s="884"/>
      <c r="G273" s="884"/>
      <c r="H273" s="884"/>
      <c r="I273" s="884"/>
      <c r="J273" s="885"/>
      <c r="K273" s="276">
        <v>0</v>
      </c>
      <c r="L273" s="276">
        <v>0</v>
      </c>
      <c r="M273" s="276">
        <v>0</v>
      </c>
      <c r="N273" s="936">
        <v>0</v>
      </c>
      <c r="O273" s="870">
        <v>250000</v>
      </c>
      <c r="P273" s="275" t="str">
        <f>IF(OR(O273&lt;=0,Q273&lt;=0),"-",(((Q273-O273)*100)/O273))</f>
        <v>-</v>
      </c>
      <c r="Q273" s="276">
        <v>0</v>
      </c>
    </row>
    <row r="274" spans="1:17" ht="18.75">
      <c r="A274" s="355"/>
      <c r="B274" s="318"/>
      <c r="C274" s="424"/>
      <c r="D274" s="1944" t="s">
        <v>562</v>
      </c>
      <c r="E274" s="1944"/>
      <c r="F274" s="1944"/>
      <c r="G274" s="1944"/>
      <c r="H274" s="1944"/>
      <c r="I274" s="1944"/>
      <c r="J274" s="1945"/>
      <c r="K274" s="288"/>
      <c r="L274" s="288"/>
      <c r="M274" s="288"/>
      <c r="N274" s="937"/>
      <c r="O274" s="863"/>
      <c r="P274" s="286"/>
      <c r="Q274" s="288"/>
    </row>
    <row r="275" spans="1:17" ht="21">
      <c r="A275" s="347"/>
      <c r="B275" s="339"/>
      <c r="C275" s="418"/>
      <c r="D275" s="882" t="s">
        <v>576</v>
      </c>
      <c r="E275" s="929"/>
      <c r="F275" s="929"/>
      <c r="G275" s="929"/>
      <c r="H275" s="929"/>
      <c r="I275" s="929"/>
      <c r="J275" s="930"/>
      <c r="K275" s="334">
        <v>0</v>
      </c>
      <c r="L275" s="334">
        <v>0</v>
      </c>
      <c r="M275" s="334">
        <v>0</v>
      </c>
      <c r="N275" s="817">
        <v>0</v>
      </c>
      <c r="O275" s="933">
        <v>454000</v>
      </c>
      <c r="P275" s="333" t="str">
        <f>IF(OR(O275&lt;=0,Q275&lt;=0),"-",(((Q275-O275)*100)/O275))</f>
        <v>-</v>
      </c>
      <c r="Q275" s="334">
        <v>0</v>
      </c>
    </row>
    <row r="276" spans="1:17" ht="18.75">
      <c r="A276" s="349"/>
      <c r="B276" s="298"/>
      <c r="C276" s="344"/>
      <c r="D276" s="1940" t="s">
        <v>563</v>
      </c>
      <c r="E276" s="1940"/>
      <c r="F276" s="1940"/>
      <c r="G276" s="1940"/>
      <c r="H276" s="1940"/>
      <c r="I276" s="1940"/>
      <c r="J276" s="1941"/>
      <c r="K276" s="276"/>
      <c r="L276" s="276"/>
      <c r="M276" s="276"/>
      <c r="N276" s="936"/>
      <c r="O276" s="870"/>
      <c r="P276" s="275"/>
      <c r="Q276" s="276"/>
    </row>
    <row r="277" spans="1:17" ht="21">
      <c r="A277" s="349"/>
      <c r="B277" s="298"/>
      <c r="C277" s="344"/>
      <c r="D277" s="882" t="s">
        <v>577</v>
      </c>
      <c r="E277" s="884"/>
      <c r="F277" s="884"/>
      <c r="G277" s="884"/>
      <c r="H277" s="884"/>
      <c r="I277" s="884"/>
      <c r="J277" s="885"/>
      <c r="K277" s="276">
        <v>0</v>
      </c>
      <c r="L277" s="276">
        <v>0</v>
      </c>
      <c r="M277" s="276">
        <v>0</v>
      </c>
      <c r="N277" s="936">
        <v>0</v>
      </c>
      <c r="O277" s="870">
        <v>58000</v>
      </c>
      <c r="P277" s="275" t="str">
        <f>IF(OR(O277&lt;=0,Q277&lt;=0),"-",(((Q277-O277)*100)/O277))</f>
        <v>-</v>
      </c>
      <c r="Q277" s="276">
        <v>0</v>
      </c>
    </row>
    <row r="278" spans="1:17" ht="21">
      <c r="A278" s="349"/>
      <c r="B278" s="298"/>
      <c r="C278" s="344"/>
      <c r="D278" s="882" t="s">
        <v>578</v>
      </c>
      <c r="E278" s="884"/>
      <c r="F278" s="884"/>
      <c r="G278" s="884"/>
      <c r="H278" s="884"/>
      <c r="I278" s="884"/>
      <c r="J278" s="885"/>
      <c r="K278" s="276">
        <v>0</v>
      </c>
      <c r="L278" s="276">
        <v>0</v>
      </c>
      <c r="M278" s="276">
        <v>0</v>
      </c>
      <c r="N278" s="936">
        <v>0</v>
      </c>
      <c r="O278" s="870">
        <v>459000</v>
      </c>
      <c r="P278" s="275" t="str">
        <f>IF(OR(O278&lt;=0,Q278&lt;=0),"-",(((Q278-O278)*100)/O278))</f>
        <v>-</v>
      </c>
      <c r="Q278" s="276">
        <v>0</v>
      </c>
    </row>
    <row r="279" spans="1:17" ht="18.75">
      <c r="A279" s="349"/>
      <c r="B279" s="298"/>
      <c r="C279" s="344"/>
      <c r="D279" s="1940" t="s">
        <v>564</v>
      </c>
      <c r="E279" s="1940"/>
      <c r="F279" s="1940"/>
      <c r="G279" s="1940"/>
      <c r="H279" s="1940"/>
      <c r="I279" s="1940"/>
      <c r="J279" s="1941"/>
      <c r="K279" s="276"/>
      <c r="L279" s="276"/>
      <c r="M279" s="276"/>
      <c r="N279" s="936"/>
      <c r="O279" s="870"/>
      <c r="P279" s="275"/>
      <c r="Q279" s="276"/>
    </row>
    <row r="280" spans="1:17" ht="21">
      <c r="A280" s="349"/>
      <c r="B280" s="298"/>
      <c r="C280" s="344"/>
      <c r="D280" s="968" t="s">
        <v>575</v>
      </c>
      <c r="E280" s="884"/>
      <c r="F280" s="884"/>
      <c r="G280" s="884"/>
      <c r="H280" s="884"/>
      <c r="I280" s="884"/>
      <c r="J280" s="885"/>
      <c r="K280" s="276">
        <v>0</v>
      </c>
      <c r="L280" s="276">
        <v>0</v>
      </c>
      <c r="M280" s="276">
        <v>0</v>
      </c>
      <c r="N280" s="936">
        <v>0</v>
      </c>
      <c r="O280" s="870">
        <v>1469000</v>
      </c>
      <c r="P280" s="275" t="str">
        <f>IF(OR(O280&lt;=0,Q280&lt;=0),"-",(((Q280-O280)*100)/O280))</f>
        <v>-</v>
      </c>
      <c r="Q280" s="276">
        <v>0</v>
      </c>
    </row>
    <row r="281" spans="1:17" ht="18.75">
      <c r="A281" s="347"/>
      <c r="B281" s="339"/>
      <c r="C281" s="418"/>
      <c r="D281" s="1936" t="s">
        <v>565</v>
      </c>
      <c r="E281" s="1936"/>
      <c r="F281" s="1936"/>
      <c r="G281" s="1936"/>
      <c r="H281" s="1936"/>
      <c r="I281" s="1936"/>
      <c r="J281" s="1937"/>
      <c r="K281" s="334"/>
      <c r="L281" s="334"/>
      <c r="M281" s="334"/>
      <c r="N281" s="817"/>
      <c r="O281" s="933"/>
      <c r="P281" s="333"/>
      <c r="Q281" s="334"/>
    </row>
    <row r="282" spans="1:17" ht="21">
      <c r="A282" s="349"/>
      <c r="B282" s="298"/>
      <c r="C282" s="344"/>
      <c r="D282" s="882" t="s">
        <v>566</v>
      </c>
      <c r="E282" s="884"/>
      <c r="F282" s="884"/>
      <c r="G282" s="884"/>
      <c r="H282" s="884"/>
      <c r="I282" s="884"/>
      <c r="J282" s="885"/>
      <c r="K282" s="276">
        <v>0</v>
      </c>
      <c r="L282" s="276">
        <v>0</v>
      </c>
      <c r="M282" s="276">
        <v>0</v>
      </c>
      <c r="N282" s="936">
        <v>0</v>
      </c>
      <c r="O282" s="870">
        <v>498800</v>
      </c>
      <c r="P282" s="275" t="str">
        <f>IF(OR(O282&lt;=0,Q282&lt;=0),"-",(((Q282-O282)*100)/O282))</f>
        <v>-</v>
      </c>
      <c r="Q282" s="276">
        <v>0</v>
      </c>
    </row>
    <row r="283" spans="1:17" ht="18.75">
      <c r="A283" s="349"/>
      <c r="B283" s="298"/>
      <c r="C283" s="344"/>
      <c r="D283" s="1940" t="s">
        <v>567</v>
      </c>
      <c r="E283" s="1940"/>
      <c r="F283" s="1940"/>
      <c r="G283" s="1940"/>
      <c r="H283" s="1940"/>
      <c r="I283" s="1940"/>
      <c r="J283" s="1941"/>
      <c r="K283" s="276"/>
      <c r="L283" s="276"/>
      <c r="M283" s="276"/>
      <c r="N283" s="936"/>
      <c r="O283" s="870"/>
      <c r="P283" s="275"/>
      <c r="Q283" s="276"/>
    </row>
    <row r="284" spans="1:17" ht="21">
      <c r="A284" s="349"/>
      <c r="B284" s="298"/>
      <c r="C284" s="344"/>
      <c r="D284" s="882" t="s">
        <v>568</v>
      </c>
      <c r="E284" s="884"/>
      <c r="F284" s="884"/>
      <c r="G284" s="884"/>
      <c r="H284" s="884"/>
      <c r="I284" s="884"/>
      <c r="J284" s="885"/>
      <c r="K284" s="276">
        <v>0</v>
      </c>
      <c r="L284" s="276">
        <v>0</v>
      </c>
      <c r="M284" s="276">
        <v>0</v>
      </c>
      <c r="N284" s="936">
        <v>0</v>
      </c>
      <c r="O284" s="870">
        <v>963000</v>
      </c>
      <c r="P284" s="275" t="str">
        <f>IF(OR(O284&lt;=0,Q284&lt;=0),"-",(((Q284-O284)*100)/O284))</f>
        <v>-</v>
      </c>
      <c r="Q284" s="276">
        <v>0</v>
      </c>
    </row>
    <row r="285" spans="1:17" ht="21">
      <c r="A285" s="349"/>
      <c r="B285" s="298"/>
      <c r="C285" s="344"/>
      <c r="D285" s="1946" t="s">
        <v>569</v>
      </c>
      <c r="E285" s="1946"/>
      <c r="F285" s="1946"/>
      <c r="G285" s="1946"/>
      <c r="H285" s="1946"/>
      <c r="I285" s="1946"/>
      <c r="J285" s="1947"/>
      <c r="K285" s="276"/>
      <c r="L285" s="276"/>
      <c r="M285" s="276"/>
      <c r="N285" s="936"/>
      <c r="O285" s="870"/>
      <c r="P285" s="275"/>
      <c r="Q285" s="276"/>
    </row>
    <row r="286" spans="1:17" ht="21">
      <c r="A286" s="347"/>
      <c r="B286" s="339"/>
      <c r="C286" s="418"/>
      <c r="D286" s="882" t="s">
        <v>579</v>
      </c>
      <c r="E286" s="929"/>
      <c r="F286" s="929"/>
      <c r="G286" s="929"/>
      <c r="H286" s="929"/>
      <c r="I286" s="929"/>
      <c r="J286" s="930"/>
      <c r="K286" s="334">
        <v>0</v>
      </c>
      <c r="L286" s="334">
        <v>0</v>
      </c>
      <c r="M286" s="334">
        <v>0</v>
      </c>
      <c r="N286" s="817">
        <v>0</v>
      </c>
      <c r="O286" s="933">
        <v>1052400</v>
      </c>
      <c r="P286" s="333" t="str">
        <f>IF(OR(O286&lt;=0,Q286&lt;=0),"-",(((Q286-O286)*100)/O286))</f>
        <v>-</v>
      </c>
      <c r="Q286" s="334">
        <v>0</v>
      </c>
    </row>
    <row r="287" spans="1:17" ht="18.75">
      <c r="A287" s="349"/>
      <c r="B287" s="298"/>
      <c r="C287" s="344"/>
      <c r="D287" s="1940" t="s">
        <v>570</v>
      </c>
      <c r="E287" s="1940"/>
      <c r="F287" s="1940"/>
      <c r="G287" s="1940"/>
      <c r="H287" s="1940"/>
      <c r="I287" s="1940"/>
      <c r="J287" s="1941"/>
      <c r="K287" s="276"/>
      <c r="L287" s="276"/>
      <c r="M287" s="276"/>
      <c r="N287" s="936"/>
      <c r="O287" s="870"/>
      <c r="P287" s="275"/>
      <c r="Q287" s="276"/>
    </row>
    <row r="288" spans="1:17" ht="21">
      <c r="A288" s="349"/>
      <c r="B288" s="298"/>
      <c r="C288" s="344"/>
      <c r="D288" s="883" t="s">
        <v>571</v>
      </c>
      <c r="E288" s="884"/>
      <c r="F288" s="884"/>
      <c r="G288" s="884"/>
      <c r="H288" s="884"/>
      <c r="I288" s="884"/>
      <c r="J288" s="885"/>
      <c r="K288" s="276">
        <v>0</v>
      </c>
      <c r="L288" s="276">
        <v>0</v>
      </c>
      <c r="M288" s="276">
        <v>0</v>
      </c>
      <c r="N288" s="936">
        <v>0</v>
      </c>
      <c r="O288" s="870">
        <v>293000</v>
      </c>
      <c r="P288" s="275" t="str">
        <f>IF(OR(O288&lt;=0,Q288&lt;=0),"-",(((Q288-O288)*100)/O288))</f>
        <v>-</v>
      </c>
      <c r="Q288" s="276">
        <v>0</v>
      </c>
    </row>
    <row r="289" spans="1:17" ht="18.75">
      <c r="A289" s="349"/>
      <c r="B289" s="298"/>
      <c r="C289" s="344"/>
      <c r="D289" s="1940" t="s">
        <v>572</v>
      </c>
      <c r="E289" s="1940"/>
      <c r="F289" s="1940"/>
      <c r="G289" s="1940"/>
      <c r="H289" s="1940"/>
      <c r="I289" s="1940"/>
      <c r="J289" s="1941"/>
      <c r="K289" s="276"/>
      <c r="L289" s="276"/>
      <c r="M289" s="276"/>
      <c r="N289" s="936"/>
      <c r="O289" s="870"/>
      <c r="P289" s="275"/>
      <c r="Q289" s="276"/>
    </row>
    <row r="290" spans="1:17" ht="21">
      <c r="A290" s="349"/>
      <c r="B290" s="298"/>
      <c r="C290" s="344"/>
      <c r="D290" s="883" t="s">
        <v>573</v>
      </c>
      <c r="E290" s="884"/>
      <c r="F290" s="884"/>
      <c r="G290" s="884"/>
      <c r="H290" s="884"/>
      <c r="I290" s="884"/>
      <c r="J290" s="885"/>
      <c r="K290" s="276">
        <v>0</v>
      </c>
      <c r="L290" s="276">
        <v>0</v>
      </c>
      <c r="M290" s="276">
        <v>0</v>
      </c>
      <c r="N290" s="936">
        <v>0</v>
      </c>
      <c r="O290" s="870">
        <v>375000</v>
      </c>
      <c r="P290" s="275" t="str">
        <f>IF(OR(O290&lt;=0,Q290&lt;=0),"-",(((Q290-O290)*100)/O290))</f>
        <v>-</v>
      </c>
      <c r="Q290" s="276">
        <v>0</v>
      </c>
    </row>
    <row r="291" spans="1:17" ht="18.75">
      <c r="A291" s="349"/>
      <c r="B291" s="298"/>
      <c r="C291" s="344"/>
      <c r="D291" s="1940" t="s">
        <v>574</v>
      </c>
      <c r="E291" s="1940"/>
      <c r="F291" s="1940"/>
      <c r="G291" s="1940"/>
      <c r="H291" s="1940"/>
      <c r="I291" s="1940"/>
      <c r="J291" s="1941"/>
      <c r="K291" s="276"/>
      <c r="L291" s="276"/>
      <c r="M291" s="276"/>
      <c r="N291" s="936"/>
      <c r="O291" s="870"/>
      <c r="P291" s="275"/>
      <c r="Q291" s="276"/>
    </row>
    <row r="292" spans="1:17" ht="21">
      <c r="A292" s="349"/>
      <c r="B292" s="298"/>
      <c r="C292" s="344"/>
      <c r="D292" s="883" t="s">
        <v>580</v>
      </c>
      <c r="E292" s="421"/>
      <c r="F292" s="421"/>
      <c r="G292" s="421"/>
      <c r="H292" s="421"/>
      <c r="I292" s="421"/>
      <c r="J292" s="422"/>
      <c r="K292" s="276">
        <v>0</v>
      </c>
      <c r="L292" s="276">
        <v>0</v>
      </c>
      <c r="M292" s="276">
        <v>0</v>
      </c>
      <c r="N292" s="936">
        <v>0</v>
      </c>
      <c r="O292" s="870">
        <v>197000</v>
      </c>
      <c r="P292" s="275" t="str">
        <f>IF(OR(O292&lt;=0,Q292&lt;=0),"-",(((Q292-O292)*100)/O292))</f>
        <v>-</v>
      </c>
      <c r="Q292" s="276">
        <v>0</v>
      </c>
    </row>
    <row r="293" spans="1:17" ht="18.75">
      <c r="A293" s="349"/>
      <c r="B293" s="298"/>
      <c r="C293" s="344"/>
      <c r="D293" s="1940" t="s">
        <v>581</v>
      </c>
      <c r="E293" s="1940"/>
      <c r="F293" s="1940"/>
      <c r="G293" s="1940"/>
      <c r="H293" s="1940"/>
      <c r="I293" s="1940"/>
      <c r="J293" s="1941"/>
      <c r="K293" s="276"/>
      <c r="L293" s="276"/>
      <c r="M293" s="276"/>
      <c r="N293" s="936"/>
      <c r="O293" s="870"/>
      <c r="P293" s="275"/>
      <c r="Q293" s="276"/>
    </row>
    <row r="294" spans="1:17" ht="21">
      <c r="A294" s="349"/>
      <c r="B294" s="298"/>
      <c r="C294" s="344"/>
      <c r="D294" s="883" t="s">
        <v>582</v>
      </c>
      <c r="E294" s="421"/>
      <c r="F294" s="421"/>
      <c r="G294" s="421"/>
      <c r="H294" s="421"/>
      <c r="I294" s="421"/>
      <c r="J294" s="422"/>
      <c r="K294" s="276">
        <v>0</v>
      </c>
      <c r="L294" s="276">
        <v>0</v>
      </c>
      <c r="M294" s="276">
        <v>0</v>
      </c>
      <c r="N294" s="936">
        <v>0</v>
      </c>
      <c r="O294" s="870">
        <v>631000</v>
      </c>
      <c r="P294" s="275" t="str">
        <f>IF(OR(O294&lt;=0,Q294&lt;=0),"-",(((Q294-O294)*100)/O294))</f>
        <v>-</v>
      </c>
      <c r="Q294" s="276">
        <v>0</v>
      </c>
    </row>
    <row r="295" spans="1:17" ht="18.75">
      <c r="A295" s="355"/>
      <c r="B295" s="318"/>
      <c r="C295" s="424"/>
      <c r="D295" s="1944" t="s">
        <v>583</v>
      </c>
      <c r="E295" s="1944"/>
      <c r="F295" s="1944"/>
      <c r="G295" s="1944"/>
      <c r="H295" s="1944"/>
      <c r="I295" s="1944"/>
      <c r="J295" s="1945"/>
      <c r="K295" s="288"/>
      <c r="L295" s="288"/>
      <c r="M295" s="288"/>
      <c r="N295" s="937"/>
      <c r="O295" s="863"/>
      <c r="P295" s="286"/>
      <c r="Q295" s="288"/>
    </row>
    <row r="296" spans="1:17" ht="21">
      <c r="A296" s="347"/>
      <c r="B296" s="339"/>
      <c r="C296" s="418"/>
      <c r="D296" s="883" t="s">
        <v>584</v>
      </c>
      <c r="E296" s="878"/>
      <c r="F296" s="878"/>
      <c r="G296" s="878"/>
      <c r="H296" s="878"/>
      <c r="I296" s="878"/>
      <c r="J296" s="879"/>
      <c r="K296" s="334">
        <v>0</v>
      </c>
      <c r="L296" s="334">
        <v>0</v>
      </c>
      <c r="M296" s="334">
        <v>0</v>
      </c>
      <c r="N296" s="817">
        <v>0</v>
      </c>
      <c r="O296" s="933">
        <v>151000</v>
      </c>
      <c r="P296" s="333" t="str">
        <f>IF(OR(O296&lt;=0,Q296&lt;=0),"-",(((Q296-O296)*100)/O296))</f>
        <v>-</v>
      </c>
      <c r="Q296" s="334">
        <v>0</v>
      </c>
    </row>
    <row r="297" spans="1:17" ht="18.75">
      <c r="A297" s="349"/>
      <c r="B297" s="298"/>
      <c r="C297" s="344"/>
      <c r="D297" s="1938" t="s">
        <v>585</v>
      </c>
      <c r="E297" s="1938"/>
      <c r="F297" s="1938"/>
      <c r="G297" s="1938"/>
      <c r="H297" s="1938"/>
      <c r="I297" s="1938"/>
      <c r="J297" s="1939"/>
      <c r="K297" s="276"/>
      <c r="L297" s="276"/>
      <c r="M297" s="276"/>
      <c r="N297" s="936"/>
      <c r="O297" s="870"/>
      <c r="P297" s="275"/>
      <c r="Q297" s="276"/>
    </row>
    <row r="298" spans="1:17" ht="21">
      <c r="A298" s="349"/>
      <c r="B298" s="298"/>
      <c r="C298" s="344"/>
      <c r="D298" s="883" t="s">
        <v>586</v>
      </c>
      <c r="E298" s="421"/>
      <c r="F298" s="421"/>
      <c r="G298" s="421"/>
      <c r="H298" s="421"/>
      <c r="I298" s="421"/>
      <c r="J298" s="422"/>
      <c r="K298" s="276">
        <v>0</v>
      </c>
      <c r="L298" s="276">
        <v>0</v>
      </c>
      <c r="M298" s="276">
        <v>0</v>
      </c>
      <c r="N298" s="936">
        <v>0</v>
      </c>
      <c r="O298" s="870">
        <v>625000</v>
      </c>
      <c r="P298" s="275" t="str">
        <f>IF(OR(O298&lt;=0,Q298&lt;=0),"-",(((Q298-O298)*100)/O298))</f>
        <v>-</v>
      </c>
      <c r="Q298" s="276">
        <v>0</v>
      </c>
    </row>
    <row r="299" spans="1:17" ht="18.75">
      <c r="A299" s="349"/>
      <c r="B299" s="298"/>
      <c r="C299" s="344"/>
      <c r="D299" s="1940" t="s">
        <v>587</v>
      </c>
      <c r="E299" s="1940"/>
      <c r="F299" s="1940"/>
      <c r="G299" s="1940"/>
      <c r="H299" s="1940"/>
      <c r="I299" s="1940"/>
      <c r="J299" s="1941"/>
      <c r="K299" s="276"/>
      <c r="L299" s="276"/>
      <c r="M299" s="276"/>
      <c r="N299" s="936"/>
      <c r="O299" s="870"/>
      <c r="P299" s="275"/>
      <c r="Q299" s="276"/>
    </row>
    <row r="300" spans="1:17" ht="21">
      <c r="A300" s="349"/>
      <c r="B300" s="298"/>
      <c r="C300" s="344"/>
      <c r="D300" s="883" t="s">
        <v>588</v>
      </c>
      <c r="E300" s="421"/>
      <c r="F300" s="421"/>
      <c r="G300" s="421"/>
      <c r="H300" s="421"/>
      <c r="I300" s="421"/>
      <c r="J300" s="422"/>
      <c r="K300" s="276">
        <v>0</v>
      </c>
      <c r="L300" s="276">
        <v>0</v>
      </c>
      <c r="M300" s="276">
        <v>0</v>
      </c>
      <c r="N300" s="936">
        <v>0</v>
      </c>
      <c r="O300" s="870">
        <v>871000</v>
      </c>
      <c r="P300" s="275" t="str">
        <f>IF(OR(O300&lt;=0,Q300&lt;=0),"-",(((Q300-O300)*100)/O300))</f>
        <v>-</v>
      </c>
      <c r="Q300" s="276">
        <v>0</v>
      </c>
    </row>
    <row r="301" spans="1:17" ht="18.75">
      <c r="A301" s="349"/>
      <c r="B301" s="298"/>
      <c r="C301" s="344"/>
      <c r="D301" s="1938" t="s">
        <v>589</v>
      </c>
      <c r="E301" s="1938"/>
      <c r="F301" s="1938"/>
      <c r="G301" s="1938"/>
      <c r="H301" s="1938"/>
      <c r="I301" s="1938"/>
      <c r="J301" s="1939"/>
      <c r="K301" s="276"/>
      <c r="L301" s="276"/>
      <c r="M301" s="276"/>
      <c r="N301" s="936"/>
      <c r="O301" s="870"/>
      <c r="P301" s="275"/>
      <c r="Q301" s="276"/>
    </row>
    <row r="302" spans="1:17" ht="21">
      <c r="A302" s="347"/>
      <c r="B302" s="339"/>
      <c r="C302" s="418"/>
      <c r="D302" s="882" t="s">
        <v>590</v>
      </c>
      <c r="E302" s="878"/>
      <c r="F302" s="878"/>
      <c r="G302" s="878"/>
      <c r="H302" s="878"/>
      <c r="I302" s="878"/>
      <c r="J302" s="879"/>
      <c r="K302" s="334">
        <v>0</v>
      </c>
      <c r="L302" s="334">
        <v>0</v>
      </c>
      <c r="M302" s="334">
        <v>0</v>
      </c>
      <c r="N302" s="817">
        <v>0</v>
      </c>
      <c r="O302" s="933">
        <v>30000</v>
      </c>
      <c r="P302" s="333" t="str">
        <f>IF(OR(O302&lt;=0,Q302&lt;=0),"-",(((Q302-O302)*100)/O302))</f>
        <v>-</v>
      </c>
      <c r="Q302" s="334">
        <v>0</v>
      </c>
    </row>
    <row r="303" spans="1:17" ht="18.75">
      <c r="A303" s="349"/>
      <c r="B303" s="298"/>
      <c r="C303" s="344"/>
      <c r="D303" s="1938" t="s">
        <v>591</v>
      </c>
      <c r="E303" s="1938"/>
      <c r="F303" s="1938"/>
      <c r="G303" s="1938"/>
      <c r="H303" s="1938"/>
      <c r="I303" s="1938"/>
      <c r="J303" s="1939"/>
      <c r="K303" s="276"/>
      <c r="L303" s="276"/>
      <c r="M303" s="276"/>
      <c r="N303" s="936"/>
      <c r="O303" s="870"/>
      <c r="P303" s="275"/>
      <c r="Q303" s="276"/>
    </row>
    <row r="304" spans="1:17" ht="21">
      <c r="A304" s="349"/>
      <c r="B304" s="298"/>
      <c r="C304" s="344"/>
      <c r="D304" s="883" t="s">
        <v>592</v>
      </c>
      <c r="E304" s="421"/>
      <c r="F304" s="421"/>
      <c r="G304" s="421"/>
      <c r="H304" s="421"/>
      <c r="I304" s="421"/>
      <c r="J304" s="422"/>
      <c r="K304" s="276">
        <v>0</v>
      </c>
      <c r="L304" s="276">
        <v>0</v>
      </c>
      <c r="M304" s="276">
        <v>0</v>
      </c>
      <c r="N304" s="936">
        <v>0</v>
      </c>
      <c r="O304" s="870">
        <v>294000</v>
      </c>
      <c r="P304" s="275" t="str">
        <f>IF(OR(O304&lt;=0,Q304&lt;=0),"-",(((Q304-O304)*100)/O304))</f>
        <v>-</v>
      </c>
      <c r="Q304" s="276">
        <v>0</v>
      </c>
    </row>
    <row r="305" spans="1:17" ht="18.75">
      <c r="A305" s="349"/>
      <c r="B305" s="298"/>
      <c r="C305" s="344"/>
      <c r="D305" s="1938" t="s">
        <v>593</v>
      </c>
      <c r="E305" s="1938"/>
      <c r="F305" s="1938"/>
      <c r="G305" s="1938"/>
      <c r="H305" s="1938"/>
      <c r="I305" s="1938"/>
      <c r="J305" s="1939"/>
      <c r="K305" s="276"/>
      <c r="L305" s="276"/>
      <c r="M305" s="276"/>
      <c r="N305" s="936"/>
      <c r="O305" s="870"/>
      <c r="P305" s="275"/>
      <c r="Q305" s="276"/>
    </row>
    <row r="306" spans="1:17" ht="21">
      <c r="A306" s="347"/>
      <c r="B306" s="339"/>
      <c r="C306" s="418"/>
      <c r="D306" s="883" t="s">
        <v>594</v>
      </c>
      <c r="E306" s="878"/>
      <c r="F306" s="878"/>
      <c r="G306" s="878"/>
      <c r="H306" s="878"/>
      <c r="I306" s="878"/>
      <c r="J306" s="879"/>
      <c r="K306" s="334">
        <v>0</v>
      </c>
      <c r="L306" s="334">
        <v>0</v>
      </c>
      <c r="M306" s="334">
        <v>0</v>
      </c>
      <c r="N306" s="817">
        <v>0</v>
      </c>
      <c r="O306" s="933">
        <v>740000</v>
      </c>
      <c r="P306" s="333" t="str">
        <f>IF(OR(O306&lt;=0,Q306&lt;=0),"-",(((Q306-O306)*100)/O306))</f>
        <v>-</v>
      </c>
      <c r="Q306" s="334">
        <v>0</v>
      </c>
    </row>
    <row r="307" spans="1:17" ht="18.75">
      <c r="A307" s="349"/>
      <c r="B307" s="298"/>
      <c r="C307" s="344"/>
      <c r="D307" s="1938" t="s">
        <v>595</v>
      </c>
      <c r="E307" s="1938"/>
      <c r="F307" s="1938"/>
      <c r="G307" s="1938"/>
      <c r="H307" s="1938"/>
      <c r="I307" s="1938"/>
      <c r="J307" s="1939"/>
      <c r="K307" s="276"/>
      <c r="L307" s="276"/>
      <c r="M307" s="276"/>
      <c r="N307" s="936"/>
      <c r="O307" s="870"/>
      <c r="P307" s="275"/>
      <c r="Q307" s="276"/>
    </row>
    <row r="308" spans="1:17" ht="21">
      <c r="A308" s="349"/>
      <c r="B308" s="298"/>
      <c r="C308" s="344"/>
      <c r="D308" s="883" t="s">
        <v>596</v>
      </c>
      <c r="E308" s="421"/>
      <c r="F308" s="421"/>
      <c r="G308" s="421"/>
      <c r="H308" s="421"/>
      <c r="I308" s="421"/>
      <c r="J308" s="422"/>
      <c r="K308" s="276">
        <v>0</v>
      </c>
      <c r="L308" s="276">
        <v>0</v>
      </c>
      <c r="M308" s="276">
        <v>0</v>
      </c>
      <c r="N308" s="936">
        <v>0</v>
      </c>
      <c r="O308" s="870">
        <v>496000</v>
      </c>
      <c r="P308" s="275" t="str">
        <f>IF(OR(O308&lt;=0,Q308&lt;=0),"-",(((Q308-O308)*100)/O308))</f>
        <v>-</v>
      </c>
      <c r="Q308" s="276">
        <v>0</v>
      </c>
    </row>
    <row r="309" spans="1:17" ht="21">
      <c r="A309" s="349"/>
      <c r="B309" s="298"/>
      <c r="C309" s="344"/>
      <c r="D309" s="883" t="s">
        <v>597</v>
      </c>
      <c r="E309" s="421"/>
      <c r="F309" s="421"/>
      <c r="G309" s="421"/>
      <c r="H309" s="421"/>
      <c r="I309" s="421"/>
      <c r="J309" s="422"/>
      <c r="K309" s="276">
        <v>0</v>
      </c>
      <c r="L309" s="276">
        <v>0</v>
      </c>
      <c r="M309" s="276">
        <v>0</v>
      </c>
      <c r="N309" s="936">
        <v>0</v>
      </c>
      <c r="O309" s="870">
        <v>469000</v>
      </c>
      <c r="P309" s="275" t="str">
        <f>IF(OR(O309&lt;=0,Q309&lt;=0),"-",(((Q309-O309)*100)/O309))</f>
        <v>-</v>
      </c>
      <c r="Q309" s="276">
        <v>0</v>
      </c>
    </row>
    <row r="310" spans="1:17" ht="21">
      <c r="A310" s="349"/>
      <c r="B310" s="298"/>
      <c r="C310" s="344"/>
      <c r="D310" s="883" t="s">
        <v>598</v>
      </c>
      <c r="E310" s="421"/>
      <c r="F310" s="421"/>
      <c r="G310" s="421"/>
      <c r="H310" s="421"/>
      <c r="I310" s="421"/>
      <c r="J310" s="422"/>
      <c r="K310" s="276">
        <v>0</v>
      </c>
      <c r="L310" s="276">
        <v>0</v>
      </c>
      <c r="M310" s="276">
        <v>0</v>
      </c>
      <c r="N310" s="936">
        <v>0</v>
      </c>
      <c r="O310" s="870">
        <v>496000</v>
      </c>
      <c r="P310" s="275" t="str">
        <f>IF(OR(O310&lt;=0,Q310&lt;=0),"-",(((Q310-O310)*100)/O310))</f>
        <v>-</v>
      </c>
      <c r="Q310" s="276">
        <v>0</v>
      </c>
    </row>
    <row r="311" spans="1:17" ht="18.75">
      <c r="A311" s="349"/>
      <c r="B311" s="298"/>
      <c r="C311" s="344"/>
      <c r="D311" s="1940" t="s">
        <v>599</v>
      </c>
      <c r="E311" s="1940"/>
      <c r="F311" s="1940"/>
      <c r="G311" s="1940"/>
      <c r="H311" s="1940"/>
      <c r="I311" s="1940"/>
      <c r="J311" s="1941"/>
      <c r="K311" s="276"/>
      <c r="L311" s="276"/>
      <c r="M311" s="276"/>
      <c r="N311" s="936"/>
      <c r="O311" s="870"/>
      <c r="P311" s="275"/>
      <c r="Q311" s="276"/>
    </row>
    <row r="312" spans="1:17" ht="21">
      <c r="A312" s="425"/>
      <c r="B312" s="426"/>
      <c r="C312" s="427"/>
      <c r="D312" s="883" t="s">
        <v>600</v>
      </c>
      <c r="E312" s="421"/>
      <c r="F312" s="421"/>
      <c r="G312" s="421"/>
      <c r="H312" s="421"/>
      <c r="I312" s="421"/>
      <c r="J312" s="422"/>
      <c r="K312" s="276">
        <v>0</v>
      </c>
      <c r="L312" s="276">
        <v>0</v>
      </c>
      <c r="M312" s="276">
        <v>0</v>
      </c>
      <c r="N312" s="936">
        <v>0</v>
      </c>
      <c r="O312" s="870">
        <v>1139000</v>
      </c>
      <c r="P312" s="275" t="str">
        <f>IF(OR(O312&lt;=0,Q312&lt;=0),"-",(((Q312-O312)*100)/O312))</f>
        <v>-</v>
      </c>
      <c r="Q312" s="281">
        <v>0</v>
      </c>
    </row>
    <row r="313" spans="1:17" ht="18.75">
      <c r="A313" s="425"/>
      <c r="B313" s="426"/>
      <c r="C313" s="427"/>
      <c r="D313" s="1940" t="s">
        <v>601</v>
      </c>
      <c r="E313" s="1940"/>
      <c r="F313" s="1940"/>
      <c r="G313" s="1940"/>
      <c r="H313" s="1940"/>
      <c r="I313" s="1940"/>
      <c r="J313" s="1941"/>
      <c r="K313" s="281"/>
      <c r="L313" s="281"/>
      <c r="M313" s="281"/>
      <c r="N313" s="935"/>
      <c r="O313" s="934"/>
      <c r="P313" s="466"/>
      <c r="Q313" s="281"/>
    </row>
    <row r="314" spans="1:17" ht="21">
      <c r="A314" s="425"/>
      <c r="B314" s="426"/>
      <c r="C314" s="427"/>
      <c r="D314" s="883" t="s">
        <v>602</v>
      </c>
      <c r="E314" s="421"/>
      <c r="F314" s="421"/>
      <c r="G314" s="421"/>
      <c r="H314" s="421"/>
      <c r="I314" s="421"/>
      <c r="J314" s="422"/>
      <c r="K314" s="276">
        <v>0</v>
      </c>
      <c r="L314" s="276">
        <v>0</v>
      </c>
      <c r="M314" s="276">
        <v>0</v>
      </c>
      <c r="N314" s="936">
        <v>0</v>
      </c>
      <c r="O314" s="870">
        <v>579000</v>
      </c>
      <c r="P314" s="275" t="str">
        <f>IF(OR(O314&lt;=0,Q314&lt;=0),"-",(((Q314-O314)*100)/O314))</f>
        <v>-</v>
      </c>
      <c r="Q314" s="281">
        <v>0</v>
      </c>
    </row>
    <row r="315" spans="1:17" ht="18.75">
      <c r="A315" s="425"/>
      <c r="B315" s="426"/>
      <c r="C315" s="427"/>
      <c r="D315" s="1938" t="s">
        <v>603</v>
      </c>
      <c r="E315" s="1938"/>
      <c r="F315" s="1938"/>
      <c r="G315" s="1938"/>
      <c r="H315" s="1938"/>
      <c r="I315" s="1938"/>
      <c r="J315" s="1939"/>
      <c r="K315" s="281"/>
      <c r="L315" s="281"/>
      <c r="M315" s="281"/>
      <c r="N315" s="935"/>
      <c r="O315" s="934"/>
      <c r="P315" s="466"/>
      <c r="Q315" s="281"/>
    </row>
    <row r="316" spans="1:17" ht="21">
      <c r="A316" s="355"/>
      <c r="B316" s="318"/>
      <c r="C316" s="424"/>
      <c r="D316" s="1260" t="s">
        <v>604</v>
      </c>
      <c r="E316" s="931"/>
      <c r="F316" s="931"/>
      <c r="G316" s="931"/>
      <c r="H316" s="931"/>
      <c r="I316" s="931"/>
      <c r="J316" s="932"/>
      <c r="K316" s="288">
        <v>0</v>
      </c>
      <c r="L316" s="288">
        <v>0</v>
      </c>
      <c r="M316" s="288">
        <v>0</v>
      </c>
      <c r="N316" s="937">
        <v>0</v>
      </c>
      <c r="O316" s="863">
        <v>944000</v>
      </c>
      <c r="P316" s="286" t="str">
        <f>IF(OR(O316&lt;=0,Q316&lt;=0),"-",(((Q316-O316)*100)/O316))</f>
        <v>-</v>
      </c>
      <c r="Q316" s="288">
        <v>0</v>
      </c>
    </row>
    <row r="317" spans="1:17" ht="18.75">
      <c r="A317" s="385"/>
      <c r="B317" s="359"/>
      <c r="C317" s="927"/>
      <c r="D317" s="1936" t="s">
        <v>605</v>
      </c>
      <c r="E317" s="1936"/>
      <c r="F317" s="1936"/>
      <c r="G317" s="1936"/>
      <c r="H317" s="1936"/>
      <c r="I317" s="1936"/>
      <c r="J317" s="1937"/>
      <c r="K317" s="389"/>
      <c r="L317" s="389"/>
      <c r="M317" s="389"/>
      <c r="N317" s="1559"/>
      <c r="O317" s="1560"/>
      <c r="P317" s="982"/>
      <c r="Q317" s="389"/>
    </row>
    <row r="318" spans="1:17" ht="21">
      <c r="A318" s="425"/>
      <c r="B318" s="426"/>
      <c r="C318" s="427"/>
      <c r="D318" s="883" t="s">
        <v>606</v>
      </c>
      <c r="E318" s="884"/>
      <c r="F318" s="884"/>
      <c r="G318" s="884"/>
      <c r="H318" s="884"/>
      <c r="I318" s="884"/>
      <c r="J318" s="885"/>
      <c r="K318" s="276">
        <v>0</v>
      </c>
      <c r="L318" s="276">
        <v>0</v>
      </c>
      <c r="M318" s="276">
        <v>0</v>
      </c>
      <c r="N318" s="936">
        <v>0</v>
      </c>
      <c r="O318" s="870">
        <v>413000</v>
      </c>
      <c r="P318" s="275" t="str">
        <f>IF(OR(O318&lt;=0,Q318&lt;=0),"-",(((Q318-O318)*100)/O318))</f>
        <v>-</v>
      </c>
      <c r="Q318" s="281">
        <v>0</v>
      </c>
    </row>
    <row r="319" spans="1:17" ht="18.75">
      <c r="A319" s="425"/>
      <c r="B319" s="426"/>
      <c r="C319" s="427"/>
      <c r="D319" s="1938" t="s">
        <v>607</v>
      </c>
      <c r="E319" s="1938"/>
      <c r="F319" s="1938"/>
      <c r="G319" s="1938"/>
      <c r="H319" s="1938"/>
      <c r="I319" s="1938"/>
      <c r="J319" s="1939"/>
      <c r="K319" s="281"/>
      <c r="L319" s="281"/>
      <c r="M319" s="281"/>
      <c r="N319" s="935"/>
      <c r="O319" s="934"/>
      <c r="P319" s="466"/>
      <c r="Q319" s="281"/>
    </row>
    <row r="320" spans="1:17" ht="21">
      <c r="A320" s="425"/>
      <c r="B320" s="426"/>
      <c r="C320" s="427"/>
      <c r="D320" s="883" t="s">
        <v>608</v>
      </c>
      <c r="E320" s="884"/>
      <c r="F320" s="884"/>
      <c r="G320" s="884"/>
      <c r="H320" s="884"/>
      <c r="I320" s="884"/>
      <c r="J320" s="885"/>
      <c r="K320" s="276">
        <v>0</v>
      </c>
      <c r="L320" s="276">
        <v>0</v>
      </c>
      <c r="M320" s="276">
        <v>0</v>
      </c>
      <c r="N320" s="936">
        <v>0</v>
      </c>
      <c r="O320" s="870">
        <v>348000</v>
      </c>
      <c r="P320" s="275" t="str">
        <f>IF(OR(O320&lt;=0,Q320&lt;=0),"-",(((Q320-O320)*100)/O320))</f>
        <v>-</v>
      </c>
      <c r="Q320" s="281">
        <v>0</v>
      </c>
    </row>
    <row r="321" spans="1:17" ht="18.75">
      <c r="A321" s="425"/>
      <c r="B321" s="426"/>
      <c r="C321" s="427"/>
      <c r="D321" s="1940" t="s">
        <v>609</v>
      </c>
      <c r="E321" s="1940"/>
      <c r="F321" s="1940"/>
      <c r="G321" s="1940"/>
      <c r="H321" s="1940"/>
      <c r="I321" s="1940"/>
      <c r="J321" s="1941"/>
      <c r="K321" s="281"/>
      <c r="L321" s="281"/>
      <c r="M321" s="281"/>
      <c r="N321" s="935"/>
      <c r="O321" s="934"/>
      <c r="P321" s="466"/>
      <c r="Q321" s="281"/>
    </row>
    <row r="322" spans="1:17" ht="21">
      <c r="A322" s="349"/>
      <c r="B322" s="298"/>
      <c r="C322" s="344"/>
      <c r="D322" s="968" t="s">
        <v>610</v>
      </c>
      <c r="E322" s="421"/>
      <c r="F322" s="421"/>
      <c r="G322" s="421"/>
      <c r="H322" s="421"/>
      <c r="I322" s="421"/>
      <c r="J322" s="422"/>
      <c r="K322" s="276">
        <v>0</v>
      </c>
      <c r="L322" s="276">
        <v>0</v>
      </c>
      <c r="M322" s="276">
        <v>0</v>
      </c>
      <c r="N322" s="936">
        <v>0</v>
      </c>
      <c r="O322" s="870">
        <v>228000</v>
      </c>
      <c r="P322" s="275" t="str">
        <f>IF(OR(O322&lt;=0,Q322&lt;=0),"-",(((Q322-O322)*100)/O322))</f>
        <v>-</v>
      </c>
      <c r="Q322" s="276">
        <v>0</v>
      </c>
    </row>
    <row r="323" spans="1:17" ht="18.75">
      <c r="A323" s="347"/>
      <c r="B323" s="339"/>
      <c r="C323" s="418"/>
      <c r="D323" s="1942" t="s">
        <v>611</v>
      </c>
      <c r="E323" s="1942"/>
      <c r="F323" s="1942"/>
      <c r="G323" s="1942"/>
      <c r="H323" s="1942"/>
      <c r="I323" s="1942"/>
      <c r="J323" s="1943"/>
      <c r="K323" s="334"/>
      <c r="L323" s="334"/>
      <c r="M323" s="334"/>
      <c r="N323" s="817"/>
      <c r="O323" s="933"/>
      <c r="P323" s="333"/>
      <c r="Q323" s="334"/>
    </row>
    <row r="324" spans="1:17" ht="18.75">
      <c r="A324" s="349"/>
      <c r="B324" s="298"/>
      <c r="C324" s="344" t="s">
        <v>613</v>
      </c>
      <c r="D324" s="421"/>
      <c r="E324" s="421"/>
      <c r="F324" s="421"/>
      <c r="G324" s="421"/>
      <c r="H324" s="421"/>
      <c r="I324" s="421"/>
      <c r="J324" s="422"/>
      <c r="K324" s="276"/>
      <c r="L324" s="276"/>
      <c r="M324" s="562"/>
      <c r="N324" s="936"/>
      <c r="O324" s="870"/>
      <c r="P324" s="275"/>
      <c r="Q324" s="276"/>
    </row>
    <row r="325" spans="1:17" ht="21">
      <c r="A325" s="1147"/>
      <c r="B325" s="1148"/>
      <c r="C325" s="1149"/>
      <c r="D325" s="883" t="s">
        <v>1088</v>
      </c>
      <c r="E325" s="1150"/>
      <c r="F325" s="1150"/>
      <c r="G325" s="1150"/>
      <c r="H325" s="1150"/>
      <c r="I325" s="1150"/>
      <c r="J325" s="1151"/>
      <c r="K325" s="276">
        <v>0</v>
      </c>
      <c r="L325" s="276">
        <v>0</v>
      </c>
      <c r="M325" s="276">
        <v>0</v>
      </c>
      <c r="N325" s="936">
        <v>0</v>
      </c>
      <c r="O325" s="870">
        <v>0</v>
      </c>
      <c r="P325" s="275" t="str">
        <f>IF(OR(O325&lt;=0,Q325&lt;=0),"-",(((Q325-O325)*100)/O325))</f>
        <v>-</v>
      </c>
      <c r="Q325" s="276">
        <v>772000</v>
      </c>
    </row>
    <row r="326" spans="1:17" ht="18.75">
      <c r="A326" s="1147"/>
      <c r="B326" s="1148"/>
      <c r="C326" s="1149"/>
      <c r="D326" s="1928" t="s">
        <v>1089</v>
      </c>
      <c r="E326" s="1928"/>
      <c r="F326" s="1928"/>
      <c r="G326" s="1928"/>
      <c r="H326" s="1928"/>
      <c r="I326" s="1928"/>
      <c r="J326" s="1929"/>
      <c r="K326" s="276"/>
      <c r="L326" s="276"/>
      <c r="M326" s="276"/>
      <c r="N326" s="936"/>
      <c r="O326" s="870"/>
      <c r="P326" s="275"/>
      <c r="Q326" s="276"/>
    </row>
    <row r="327" spans="1:17" ht="21">
      <c r="A327" s="1147"/>
      <c r="B327" s="1148"/>
      <c r="C327" s="1149"/>
      <c r="D327" s="883" t="s">
        <v>1090</v>
      </c>
      <c r="E327" s="1150"/>
      <c r="F327" s="1150"/>
      <c r="G327" s="1150"/>
      <c r="H327" s="1150"/>
      <c r="I327" s="1150"/>
      <c r="J327" s="1151"/>
      <c r="K327" s="276">
        <v>0</v>
      </c>
      <c r="L327" s="276">
        <v>0</v>
      </c>
      <c r="M327" s="276">
        <v>0</v>
      </c>
      <c r="N327" s="936">
        <v>0</v>
      </c>
      <c r="O327" s="870">
        <v>0</v>
      </c>
      <c r="P327" s="275" t="str">
        <f>IF(OR(O327&lt;=0,Q327&lt;=0),"-",(((Q327-O327)*100)/O327))</f>
        <v>-</v>
      </c>
      <c r="Q327" s="276">
        <v>30800</v>
      </c>
    </row>
    <row r="328" spans="1:17" ht="18.75">
      <c r="A328" s="1147"/>
      <c r="B328" s="1148"/>
      <c r="C328" s="1149"/>
      <c r="D328" s="1928" t="s">
        <v>1091</v>
      </c>
      <c r="E328" s="1928"/>
      <c r="F328" s="1928"/>
      <c r="G328" s="1928"/>
      <c r="H328" s="1928"/>
      <c r="I328" s="1928"/>
      <c r="J328" s="1929"/>
      <c r="K328" s="276"/>
      <c r="L328" s="276"/>
      <c r="M328" s="276"/>
      <c r="N328" s="936"/>
      <c r="O328" s="870"/>
      <c r="P328" s="275"/>
      <c r="Q328" s="276"/>
    </row>
    <row r="329" spans="1:17" ht="21">
      <c r="A329" s="1147"/>
      <c r="B329" s="1148"/>
      <c r="C329" s="1149"/>
      <c r="D329" s="883" t="s">
        <v>1092</v>
      </c>
      <c r="E329" s="1150"/>
      <c r="F329" s="1150"/>
      <c r="G329" s="1150"/>
      <c r="H329" s="1150"/>
      <c r="I329" s="1150"/>
      <c r="J329" s="1151"/>
      <c r="K329" s="276">
        <v>0</v>
      </c>
      <c r="L329" s="276">
        <v>0</v>
      </c>
      <c r="M329" s="276">
        <v>0</v>
      </c>
      <c r="N329" s="936">
        <v>0</v>
      </c>
      <c r="O329" s="870">
        <v>0</v>
      </c>
      <c r="P329" s="275" t="str">
        <f>IF(OR(O329&lt;=0,Q329&lt;=0),"-",(((Q329-O329)*100)/O329))</f>
        <v>-</v>
      </c>
      <c r="Q329" s="276">
        <v>641600</v>
      </c>
    </row>
    <row r="330" spans="1:17" ht="18.75">
      <c r="A330" s="1147"/>
      <c r="B330" s="1148"/>
      <c r="C330" s="1149"/>
      <c r="D330" s="1928" t="s">
        <v>1093</v>
      </c>
      <c r="E330" s="1928"/>
      <c r="F330" s="1928"/>
      <c r="G330" s="1928"/>
      <c r="H330" s="1928"/>
      <c r="I330" s="1928"/>
      <c r="J330" s="1929"/>
      <c r="K330" s="276"/>
      <c r="L330" s="276"/>
      <c r="M330" s="276"/>
      <c r="N330" s="936"/>
      <c r="O330" s="870"/>
      <c r="P330" s="275"/>
      <c r="Q330" s="276"/>
    </row>
    <row r="331" spans="1:17" ht="21">
      <c r="A331" s="1147"/>
      <c r="B331" s="1148"/>
      <c r="C331" s="1149"/>
      <c r="D331" s="883" t="s">
        <v>1094</v>
      </c>
      <c r="E331" s="1150"/>
      <c r="F331" s="1150"/>
      <c r="G331" s="1150"/>
      <c r="H331" s="1150"/>
      <c r="I331" s="1150"/>
      <c r="J331" s="1151"/>
      <c r="K331" s="276">
        <v>0</v>
      </c>
      <c r="L331" s="276">
        <v>0</v>
      </c>
      <c r="M331" s="276">
        <v>0</v>
      </c>
      <c r="N331" s="936">
        <v>0</v>
      </c>
      <c r="O331" s="870">
        <v>0</v>
      </c>
      <c r="P331" s="275" t="str">
        <f>IF(OR(O331&lt;=0,Q331&lt;=0),"-",(((Q331-O331)*100)/O331))</f>
        <v>-</v>
      </c>
      <c r="Q331" s="276">
        <v>314600</v>
      </c>
    </row>
    <row r="332" spans="1:17" ht="18.75">
      <c r="A332" s="1147"/>
      <c r="B332" s="1148"/>
      <c r="C332" s="1149"/>
      <c r="D332" s="1928" t="s">
        <v>1095</v>
      </c>
      <c r="E332" s="1928"/>
      <c r="F332" s="1928"/>
      <c r="G332" s="1928"/>
      <c r="H332" s="1928"/>
      <c r="I332" s="1928"/>
      <c r="J332" s="1929"/>
      <c r="K332" s="276"/>
      <c r="L332" s="276"/>
      <c r="M332" s="276"/>
      <c r="N332" s="936"/>
      <c r="O332" s="870"/>
      <c r="P332" s="275"/>
      <c r="Q332" s="276"/>
    </row>
    <row r="333" spans="1:17" ht="21">
      <c r="A333" s="1147"/>
      <c r="B333" s="1148"/>
      <c r="C333" s="1149"/>
      <c r="D333" s="883" t="s">
        <v>1096</v>
      </c>
      <c r="E333" s="1150"/>
      <c r="F333" s="1150"/>
      <c r="G333" s="1150"/>
      <c r="H333" s="1150"/>
      <c r="I333" s="1150"/>
      <c r="J333" s="1151"/>
      <c r="K333" s="276">
        <v>0</v>
      </c>
      <c r="L333" s="276">
        <v>0</v>
      </c>
      <c r="M333" s="276">
        <v>0</v>
      </c>
      <c r="N333" s="936">
        <v>0</v>
      </c>
      <c r="O333" s="870">
        <v>0</v>
      </c>
      <c r="P333" s="275" t="str">
        <f>IF(OR(O333&lt;=0,Q333&lt;=0),"-",(((Q333-O333)*100)/O333))</f>
        <v>-</v>
      </c>
      <c r="Q333" s="276">
        <v>338400</v>
      </c>
    </row>
    <row r="334" spans="1:17" ht="18.75">
      <c r="A334" s="1147"/>
      <c r="B334" s="1148"/>
      <c r="C334" s="1149"/>
      <c r="D334" s="1928" t="s">
        <v>1097</v>
      </c>
      <c r="E334" s="1928"/>
      <c r="F334" s="1928"/>
      <c r="G334" s="1928"/>
      <c r="H334" s="1928"/>
      <c r="I334" s="1928"/>
      <c r="J334" s="1929"/>
      <c r="K334" s="276"/>
      <c r="L334" s="276"/>
      <c r="M334" s="276"/>
      <c r="N334" s="936"/>
      <c r="O334" s="870"/>
      <c r="P334" s="275"/>
      <c r="Q334" s="276"/>
    </row>
    <row r="335" spans="1:17" ht="21">
      <c r="A335" s="1147"/>
      <c r="B335" s="1148"/>
      <c r="C335" s="1149"/>
      <c r="D335" s="883" t="s">
        <v>1098</v>
      </c>
      <c r="E335" s="1150"/>
      <c r="F335" s="1150"/>
      <c r="G335" s="1150"/>
      <c r="H335" s="1150"/>
      <c r="I335" s="1150"/>
      <c r="J335" s="1151"/>
      <c r="K335" s="276">
        <v>0</v>
      </c>
      <c r="L335" s="276">
        <v>0</v>
      </c>
      <c r="M335" s="276">
        <v>0</v>
      </c>
      <c r="N335" s="936">
        <v>0</v>
      </c>
      <c r="O335" s="870">
        <v>0</v>
      </c>
      <c r="P335" s="275" t="str">
        <f>IF(OR(O335&lt;=0,Q335&lt;=0),"-",(((Q335-O335)*100)/O335))</f>
        <v>-</v>
      </c>
      <c r="Q335" s="276">
        <v>159100</v>
      </c>
    </row>
    <row r="336" spans="1:17" ht="18.75">
      <c r="A336" s="1147"/>
      <c r="B336" s="1148"/>
      <c r="C336" s="1149"/>
      <c r="D336" s="1928" t="s">
        <v>1099</v>
      </c>
      <c r="E336" s="1928"/>
      <c r="F336" s="1928"/>
      <c r="G336" s="1928"/>
      <c r="H336" s="1928"/>
      <c r="I336" s="1928"/>
      <c r="J336" s="1929"/>
      <c r="K336" s="276"/>
      <c r="L336" s="276"/>
      <c r="M336" s="276"/>
      <c r="N336" s="936"/>
      <c r="O336" s="870"/>
      <c r="P336" s="275"/>
      <c r="Q336" s="276"/>
    </row>
    <row r="337" spans="1:17" ht="21">
      <c r="A337" s="1261"/>
      <c r="B337" s="1262"/>
      <c r="C337" s="1263"/>
      <c r="D337" s="1260" t="s">
        <v>1100</v>
      </c>
      <c r="E337" s="1275"/>
      <c r="F337" s="1275"/>
      <c r="G337" s="1275"/>
      <c r="H337" s="1275"/>
      <c r="I337" s="1275"/>
      <c r="J337" s="1276"/>
      <c r="K337" s="288">
        <v>0</v>
      </c>
      <c r="L337" s="288">
        <v>0</v>
      </c>
      <c r="M337" s="288">
        <v>0</v>
      </c>
      <c r="N337" s="937">
        <v>0</v>
      </c>
      <c r="O337" s="863">
        <v>0</v>
      </c>
      <c r="P337" s="286" t="str">
        <f>IF(OR(O337&lt;=0,Q337&lt;=0),"-",(((Q337-O337)*100)/O337))</f>
        <v>-</v>
      </c>
      <c r="Q337" s="288">
        <v>463000</v>
      </c>
    </row>
    <row r="338" spans="1:17" ht="18.75">
      <c r="A338" s="1152"/>
      <c r="B338" s="1153"/>
      <c r="C338" s="1154"/>
      <c r="D338" s="1932" t="s">
        <v>1101</v>
      </c>
      <c r="E338" s="1932"/>
      <c r="F338" s="1932"/>
      <c r="G338" s="1932"/>
      <c r="H338" s="1932"/>
      <c r="I338" s="1932"/>
      <c r="J338" s="1933"/>
      <c r="K338" s="334"/>
      <c r="L338" s="334"/>
      <c r="M338" s="334"/>
      <c r="N338" s="817"/>
      <c r="O338" s="933"/>
      <c r="P338" s="333"/>
      <c r="Q338" s="334"/>
    </row>
    <row r="339" spans="1:17" ht="21">
      <c r="A339" s="1147"/>
      <c r="B339" s="1148"/>
      <c r="C339" s="1149"/>
      <c r="D339" s="883" t="s">
        <v>1102</v>
      </c>
      <c r="E339" s="1150"/>
      <c r="F339" s="1150"/>
      <c r="G339" s="1150"/>
      <c r="H339" s="1150"/>
      <c r="I339" s="1150"/>
      <c r="J339" s="1151"/>
      <c r="K339" s="276">
        <v>0</v>
      </c>
      <c r="L339" s="276">
        <v>0</v>
      </c>
      <c r="M339" s="276">
        <v>0</v>
      </c>
      <c r="N339" s="936">
        <v>0</v>
      </c>
      <c r="O339" s="870">
        <v>0</v>
      </c>
      <c r="P339" s="275" t="str">
        <f>IF(OR(O339&lt;=0,Q339&lt;=0),"-",(((Q339-O339)*100)/O339))</f>
        <v>-</v>
      </c>
      <c r="Q339" s="276">
        <v>137000</v>
      </c>
    </row>
    <row r="340" spans="1:17" ht="18.75">
      <c r="A340" s="1147"/>
      <c r="B340" s="1148"/>
      <c r="C340" s="1149"/>
      <c r="D340" s="1928" t="s">
        <v>1103</v>
      </c>
      <c r="E340" s="1928"/>
      <c r="F340" s="1928"/>
      <c r="G340" s="1928"/>
      <c r="H340" s="1928"/>
      <c r="I340" s="1928"/>
      <c r="J340" s="1929"/>
      <c r="K340" s="276"/>
      <c r="L340" s="276"/>
      <c r="M340" s="276"/>
      <c r="N340" s="936"/>
      <c r="O340" s="870"/>
      <c r="P340" s="275"/>
      <c r="Q340" s="276"/>
    </row>
    <row r="341" spans="1:17" ht="21">
      <c r="A341" s="1147"/>
      <c r="B341" s="1148"/>
      <c r="C341" s="1149"/>
      <c r="D341" s="883" t="s">
        <v>1104</v>
      </c>
      <c r="E341" s="1150"/>
      <c r="F341" s="1150"/>
      <c r="G341" s="1150"/>
      <c r="H341" s="1150"/>
      <c r="I341" s="1150"/>
      <c r="J341" s="1151"/>
      <c r="K341" s="276">
        <v>0</v>
      </c>
      <c r="L341" s="276">
        <v>0</v>
      </c>
      <c r="M341" s="276">
        <v>0</v>
      </c>
      <c r="N341" s="936">
        <v>0</v>
      </c>
      <c r="O341" s="870">
        <v>0</v>
      </c>
      <c r="P341" s="275" t="str">
        <f>IF(OR(O341&lt;=0,Q341&lt;=0),"-",(((Q341-O341)*100)/O341))</f>
        <v>-</v>
      </c>
      <c r="Q341" s="276">
        <v>236000</v>
      </c>
    </row>
    <row r="342" spans="1:17" ht="18.75">
      <c r="A342" s="1147"/>
      <c r="B342" s="1148"/>
      <c r="C342" s="1149"/>
      <c r="D342" s="1928" t="s">
        <v>1105</v>
      </c>
      <c r="E342" s="1928"/>
      <c r="F342" s="1928"/>
      <c r="G342" s="1928"/>
      <c r="H342" s="1928"/>
      <c r="I342" s="1928"/>
      <c r="J342" s="1929"/>
      <c r="K342" s="276"/>
      <c r="L342" s="276"/>
      <c r="M342" s="276"/>
      <c r="N342" s="936"/>
      <c r="O342" s="870"/>
      <c r="P342" s="275"/>
      <c r="Q342" s="276"/>
    </row>
    <row r="343" spans="1:17" ht="21">
      <c r="A343" s="1147"/>
      <c r="B343" s="1148"/>
      <c r="C343" s="1149"/>
      <c r="D343" s="968" t="s">
        <v>1106</v>
      </c>
      <c r="E343" s="1271"/>
      <c r="F343" s="1271"/>
      <c r="G343" s="1271"/>
      <c r="H343" s="1271"/>
      <c r="I343" s="1271"/>
      <c r="J343" s="1272"/>
      <c r="K343" s="276">
        <v>0</v>
      </c>
      <c r="L343" s="276">
        <v>0</v>
      </c>
      <c r="M343" s="276">
        <v>0</v>
      </c>
      <c r="N343" s="936">
        <v>0</v>
      </c>
      <c r="O343" s="870">
        <v>0</v>
      </c>
      <c r="P343" s="275" t="str">
        <f>IF(OR(O343&lt;=0,Q343&lt;=0),"-",(((Q343-O343)*100)/O343))</f>
        <v>-</v>
      </c>
      <c r="Q343" s="276">
        <v>179200</v>
      </c>
    </row>
    <row r="344" spans="1:17" ht="18.75">
      <c r="A344" s="1152"/>
      <c r="B344" s="1153"/>
      <c r="C344" s="1154"/>
      <c r="D344" s="1932" t="s">
        <v>1107</v>
      </c>
      <c r="E344" s="1932"/>
      <c r="F344" s="1932"/>
      <c r="G344" s="1932"/>
      <c r="H344" s="1932"/>
      <c r="I344" s="1932"/>
      <c r="J344" s="1933"/>
      <c r="K344" s="334"/>
      <c r="L344" s="334"/>
      <c r="M344" s="334"/>
      <c r="N344" s="817"/>
      <c r="O344" s="933"/>
      <c r="P344" s="333"/>
      <c r="Q344" s="334"/>
    </row>
    <row r="345" spans="1:17" ht="21">
      <c r="A345" s="1147"/>
      <c r="B345" s="1148"/>
      <c r="C345" s="1149"/>
      <c r="D345" s="883" t="s">
        <v>1108</v>
      </c>
      <c r="E345" s="1158"/>
      <c r="F345" s="1158"/>
      <c r="G345" s="1158"/>
      <c r="H345" s="1158"/>
      <c r="I345" s="1158"/>
      <c r="J345" s="1159"/>
      <c r="K345" s="276">
        <v>0</v>
      </c>
      <c r="L345" s="276">
        <v>0</v>
      </c>
      <c r="M345" s="276">
        <v>0</v>
      </c>
      <c r="N345" s="936">
        <v>0</v>
      </c>
      <c r="O345" s="870">
        <v>0</v>
      </c>
      <c r="P345" s="275" t="str">
        <f>IF(OR(O345&lt;=0,Q345&lt;=0),"-",(((Q345-O345)*100)/O345))</f>
        <v>-</v>
      </c>
      <c r="Q345" s="276">
        <v>252400</v>
      </c>
    </row>
    <row r="346" spans="1:17" ht="18.75">
      <c r="A346" s="1147"/>
      <c r="B346" s="1148"/>
      <c r="C346" s="1149"/>
      <c r="D346" s="1928" t="s">
        <v>1109</v>
      </c>
      <c r="E346" s="1928"/>
      <c r="F346" s="1928"/>
      <c r="G346" s="1928"/>
      <c r="H346" s="1928"/>
      <c r="I346" s="1928"/>
      <c r="J346" s="1929"/>
      <c r="K346" s="276"/>
      <c r="L346" s="276"/>
      <c r="M346" s="276"/>
      <c r="N346" s="936"/>
      <c r="O346" s="870"/>
      <c r="P346" s="275"/>
      <c r="Q346" s="276"/>
    </row>
    <row r="347" spans="1:17" ht="21">
      <c r="A347" s="1147"/>
      <c r="B347" s="1148"/>
      <c r="C347" s="1149"/>
      <c r="D347" s="883" t="s">
        <v>1110</v>
      </c>
      <c r="E347" s="1158"/>
      <c r="F347" s="1158"/>
      <c r="G347" s="1158"/>
      <c r="H347" s="1158"/>
      <c r="I347" s="1158"/>
      <c r="J347" s="1159"/>
      <c r="K347" s="276">
        <v>0</v>
      </c>
      <c r="L347" s="276">
        <v>0</v>
      </c>
      <c r="M347" s="276">
        <v>0</v>
      </c>
      <c r="N347" s="936">
        <v>0</v>
      </c>
      <c r="O347" s="870">
        <v>0</v>
      </c>
      <c r="P347" s="275" t="str">
        <f>IF(OR(O347&lt;=0,Q347&lt;=0),"-",(((Q347-O347)*100)/O347))</f>
        <v>-</v>
      </c>
      <c r="Q347" s="276">
        <v>314400</v>
      </c>
    </row>
    <row r="348" spans="1:17" ht="18.75">
      <c r="A348" s="1147"/>
      <c r="B348" s="1148"/>
      <c r="C348" s="1149"/>
      <c r="D348" s="1928" t="s">
        <v>1111</v>
      </c>
      <c r="E348" s="1928"/>
      <c r="F348" s="1928"/>
      <c r="G348" s="1928"/>
      <c r="H348" s="1928"/>
      <c r="I348" s="1928"/>
      <c r="J348" s="1929"/>
      <c r="K348" s="276"/>
      <c r="L348" s="276"/>
      <c r="M348" s="276"/>
      <c r="N348" s="936"/>
      <c r="O348" s="870"/>
      <c r="P348" s="275"/>
      <c r="Q348" s="276"/>
    </row>
    <row r="349" spans="1:17" ht="21">
      <c r="A349" s="1147"/>
      <c r="B349" s="1148"/>
      <c r="C349" s="1149"/>
      <c r="D349" s="883" t="s">
        <v>1112</v>
      </c>
      <c r="E349" s="1158"/>
      <c r="F349" s="1158"/>
      <c r="G349" s="1158"/>
      <c r="H349" s="1158"/>
      <c r="I349" s="1158"/>
      <c r="J349" s="1159"/>
      <c r="K349" s="276">
        <v>0</v>
      </c>
      <c r="L349" s="276">
        <v>0</v>
      </c>
      <c r="M349" s="276">
        <v>0</v>
      </c>
      <c r="N349" s="936">
        <v>0</v>
      </c>
      <c r="O349" s="870">
        <v>0</v>
      </c>
      <c r="P349" s="275" t="str">
        <f>IF(OR(O349&lt;=0,Q349&lt;=0),"-",(((Q349-O349)*100)/O349))</f>
        <v>-</v>
      </c>
      <c r="Q349" s="276">
        <v>434200</v>
      </c>
    </row>
    <row r="350" spans="1:17" ht="18.75">
      <c r="A350" s="1147"/>
      <c r="B350" s="1148"/>
      <c r="C350" s="1149"/>
      <c r="D350" s="1928" t="s">
        <v>1113</v>
      </c>
      <c r="E350" s="1928"/>
      <c r="F350" s="1928"/>
      <c r="G350" s="1928"/>
      <c r="H350" s="1928"/>
      <c r="I350" s="1928"/>
      <c r="J350" s="1929"/>
      <c r="K350" s="276"/>
      <c r="L350" s="276"/>
      <c r="M350" s="276"/>
      <c r="N350" s="936"/>
      <c r="O350" s="870"/>
      <c r="P350" s="275"/>
      <c r="Q350" s="276"/>
    </row>
    <row r="351" spans="1:17" ht="21">
      <c r="A351" s="1147"/>
      <c r="B351" s="1148"/>
      <c r="C351" s="1149"/>
      <c r="D351" s="883" t="s">
        <v>1114</v>
      </c>
      <c r="E351" s="1158"/>
      <c r="F351" s="1158"/>
      <c r="G351" s="1158"/>
      <c r="H351" s="1158"/>
      <c r="I351" s="1158"/>
      <c r="J351" s="1159"/>
      <c r="K351" s="276">
        <v>0</v>
      </c>
      <c r="L351" s="276">
        <v>0</v>
      </c>
      <c r="M351" s="276">
        <v>0</v>
      </c>
      <c r="N351" s="936">
        <v>0</v>
      </c>
      <c r="O351" s="870">
        <v>0</v>
      </c>
      <c r="P351" s="275" t="str">
        <f>IF(OR(O351&lt;=0,Q351&lt;=0),"-",(((Q351-O351)*100)/O351))</f>
        <v>-</v>
      </c>
      <c r="Q351" s="276">
        <v>647700</v>
      </c>
    </row>
    <row r="352" spans="1:17" ht="18.75">
      <c r="A352" s="1147"/>
      <c r="B352" s="1148"/>
      <c r="C352" s="1149"/>
      <c r="D352" s="1928" t="s">
        <v>1115</v>
      </c>
      <c r="E352" s="1928"/>
      <c r="F352" s="1928"/>
      <c r="G352" s="1928"/>
      <c r="H352" s="1928"/>
      <c r="I352" s="1928"/>
      <c r="J352" s="1929"/>
      <c r="K352" s="276"/>
      <c r="L352" s="276"/>
      <c r="M352" s="276"/>
      <c r="N352" s="936"/>
      <c r="O352" s="870"/>
      <c r="P352" s="275"/>
      <c r="Q352" s="276"/>
    </row>
    <row r="353" spans="1:17" ht="21">
      <c r="A353" s="1147"/>
      <c r="B353" s="1148"/>
      <c r="C353" s="1149"/>
      <c r="D353" s="883" t="s">
        <v>1036</v>
      </c>
      <c r="E353" s="1158"/>
      <c r="F353" s="1158"/>
      <c r="G353" s="1158"/>
      <c r="H353" s="1158"/>
      <c r="I353" s="1158"/>
      <c r="J353" s="1159"/>
      <c r="K353" s="276">
        <v>0</v>
      </c>
      <c r="L353" s="276">
        <v>0</v>
      </c>
      <c r="M353" s="276">
        <v>0</v>
      </c>
      <c r="N353" s="936">
        <v>0</v>
      </c>
      <c r="O353" s="870">
        <v>0</v>
      </c>
      <c r="P353" s="275" t="str">
        <f>IF(OR(O353&lt;=0,Q353&lt;=0),"-",(((Q353-O353)*100)/O353))</f>
        <v>-</v>
      </c>
      <c r="Q353" s="276">
        <v>325800</v>
      </c>
    </row>
    <row r="354" spans="1:17" ht="18.75">
      <c r="A354" s="1147"/>
      <c r="B354" s="1148"/>
      <c r="C354" s="1149"/>
      <c r="D354" s="1928" t="s">
        <v>1037</v>
      </c>
      <c r="E354" s="1928"/>
      <c r="F354" s="1928"/>
      <c r="G354" s="1928"/>
      <c r="H354" s="1928"/>
      <c r="I354" s="1928"/>
      <c r="J354" s="1929"/>
      <c r="K354" s="276"/>
      <c r="L354" s="276"/>
      <c r="M354" s="276"/>
      <c r="N354" s="936"/>
      <c r="O354" s="870"/>
      <c r="P354" s="275"/>
      <c r="Q354" s="276"/>
    </row>
    <row r="355" spans="1:17" ht="21">
      <c r="A355" s="1147"/>
      <c r="B355" s="1148"/>
      <c r="C355" s="1149"/>
      <c r="D355" s="883" t="s">
        <v>1039</v>
      </c>
      <c r="E355" s="1158"/>
      <c r="F355" s="1158"/>
      <c r="G355" s="1158"/>
      <c r="H355" s="1158"/>
      <c r="I355" s="1158"/>
      <c r="J355" s="1159"/>
      <c r="K355" s="276">
        <v>0</v>
      </c>
      <c r="L355" s="276">
        <v>0</v>
      </c>
      <c r="M355" s="276">
        <v>0</v>
      </c>
      <c r="N355" s="936">
        <v>0</v>
      </c>
      <c r="O355" s="870">
        <v>0</v>
      </c>
      <c r="P355" s="275" t="str">
        <f>IF(OR(O355&lt;=0,Q355&lt;=0),"-",(((Q355-O355)*100)/O355))</f>
        <v>-</v>
      </c>
      <c r="Q355" s="276">
        <v>559700</v>
      </c>
    </row>
    <row r="356" spans="1:17" ht="18.75">
      <c r="A356" s="1147"/>
      <c r="B356" s="1148"/>
      <c r="C356" s="1149"/>
      <c r="D356" s="1928" t="s">
        <v>1038</v>
      </c>
      <c r="E356" s="1928"/>
      <c r="F356" s="1928"/>
      <c r="G356" s="1928"/>
      <c r="H356" s="1928"/>
      <c r="I356" s="1928"/>
      <c r="J356" s="1929"/>
      <c r="K356" s="276"/>
      <c r="L356" s="276"/>
      <c r="M356" s="276"/>
      <c r="N356" s="936"/>
      <c r="O356" s="870"/>
      <c r="P356" s="275"/>
      <c r="Q356" s="276"/>
    </row>
    <row r="357" spans="1:17" ht="21">
      <c r="A357" s="1152"/>
      <c r="B357" s="1153"/>
      <c r="C357" s="1154"/>
      <c r="D357" s="883" t="s">
        <v>1040</v>
      </c>
      <c r="E357" s="1160"/>
      <c r="F357" s="1160"/>
      <c r="G357" s="1160"/>
      <c r="H357" s="1160"/>
      <c r="I357" s="1160"/>
      <c r="J357" s="1161"/>
      <c r="K357" s="334">
        <v>0</v>
      </c>
      <c r="L357" s="334">
        <v>0</v>
      </c>
      <c r="M357" s="334">
        <v>0</v>
      </c>
      <c r="N357" s="817">
        <v>0</v>
      </c>
      <c r="O357" s="933">
        <v>0</v>
      </c>
      <c r="P357" s="333" t="str">
        <f>IF(OR(O357&lt;=0,Q357&lt;=0),"-",(((Q357-O357)*100)/O357))</f>
        <v>-</v>
      </c>
      <c r="Q357" s="334">
        <v>1123000</v>
      </c>
    </row>
    <row r="358" spans="1:17" ht="18.75">
      <c r="A358" s="1261"/>
      <c r="B358" s="1262"/>
      <c r="C358" s="1263"/>
      <c r="D358" s="1934" t="s">
        <v>1041</v>
      </c>
      <c r="E358" s="1934"/>
      <c r="F358" s="1934"/>
      <c r="G358" s="1934"/>
      <c r="H358" s="1934"/>
      <c r="I358" s="1934"/>
      <c r="J358" s="1935"/>
      <c r="K358" s="288"/>
      <c r="L358" s="288"/>
      <c r="M358" s="288"/>
      <c r="N358" s="937"/>
      <c r="O358" s="863"/>
      <c r="P358" s="286"/>
      <c r="Q358" s="288"/>
    </row>
    <row r="359" spans="1:17" ht="21">
      <c r="A359" s="1152"/>
      <c r="B359" s="1153"/>
      <c r="C359" s="1154"/>
      <c r="D359" s="883" t="s">
        <v>1042</v>
      </c>
      <c r="E359" s="1160"/>
      <c r="F359" s="1160"/>
      <c r="G359" s="1160"/>
      <c r="H359" s="1160"/>
      <c r="I359" s="1160"/>
      <c r="J359" s="1161"/>
      <c r="K359" s="334">
        <v>0</v>
      </c>
      <c r="L359" s="334">
        <v>0</v>
      </c>
      <c r="M359" s="334">
        <v>0</v>
      </c>
      <c r="N359" s="817">
        <v>0</v>
      </c>
      <c r="O359" s="933">
        <v>0</v>
      </c>
      <c r="P359" s="333" t="str">
        <f>IF(OR(O359&lt;=0,Q359&lt;=0),"-",(((Q359-O359)*100)/O359))</f>
        <v>-</v>
      </c>
      <c r="Q359" s="334">
        <v>358000</v>
      </c>
    </row>
    <row r="360" spans="1:17" ht="18.75">
      <c r="A360" s="1147"/>
      <c r="B360" s="1148"/>
      <c r="C360" s="1149"/>
      <c r="D360" s="1928" t="s">
        <v>1043</v>
      </c>
      <c r="E360" s="1928"/>
      <c r="F360" s="1928"/>
      <c r="G360" s="1928"/>
      <c r="H360" s="1928"/>
      <c r="I360" s="1928"/>
      <c r="J360" s="1929"/>
      <c r="K360" s="276"/>
      <c r="L360" s="276"/>
      <c r="M360" s="276"/>
      <c r="N360" s="936"/>
      <c r="O360" s="870"/>
      <c r="P360" s="275"/>
      <c r="Q360" s="276"/>
    </row>
    <row r="361" spans="1:17" ht="21">
      <c r="A361" s="1147"/>
      <c r="B361" s="1148"/>
      <c r="C361" s="1149"/>
      <c r="D361" s="883" t="s">
        <v>1070</v>
      </c>
      <c r="E361" s="1158"/>
      <c r="F361" s="1158"/>
      <c r="G361" s="1158"/>
      <c r="H361" s="1158"/>
      <c r="I361" s="1158"/>
      <c r="J361" s="1159"/>
      <c r="K361" s="276">
        <v>0</v>
      </c>
      <c r="L361" s="276">
        <v>0</v>
      </c>
      <c r="M361" s="276">
        <v>0</v>
      </c>
      <c r="N361" s="936">
        <v>0</v>
      </c>
      <c r="O361" s="870">
        <v>0</v>
      </c>
      <c r="P361" s="275" t="str">
        <f>IF(OR(O361&lt;=0,Q361&lt;=0),"-",(((Q361-O361)*100)/O361))</f>
        <v>-</v>
      </c>
      <c r="Q361" s="276">
        <v>753000</v>
      </c>
    </row>
    <row r="362" spans="1:17" ht="18.75">
      <c r="A362" s="1147"/>
      <c r="B362" s="1148"/>
      <c r="C362" s="1149"/>
      <c r="D362" s="1928" t="s">
        <v>1071</v>
      </c>
      <c r="E362" s="1928"/>
      <c r="F362" s="1928"/>
      <c r="G362" s="1928"/>
      <c r="H362" s="1928"/>
      <c r="I362" s="1928"/>
      <c r="J362" s="1929"/>
      <c r="K362" s="276"/>
      <c r="L362" s="276"/>
      <c r="M362" s="276"/>
      <c r="N362" s="936"/>
      <c r="O362" s="870"/>
      <c r="P362" s="275"/>
      <c r="Q362" s="276"/>
    </row>
    <row r="363" spans="1:17" ht="21">
      <c r="A363" s="1147"/>
      <c r="B363" s="1148"/>
      <c r="C363" s="1149"/>
      <c r="D363" s="883" t="s">
        <v>1044</v>
      </c>
      <c r="E363" s="1158"/>
      <c r="F363" s="1158"/>
      <c r="G363" s="1158"/>
      <c r="H363" s="1158"/>
      <c r="I363" s="1158"/>
      <c r="J363" s="1159"/>
      <c r="K363" s="276">
        <v>0</v>
      </c>
      <c r="L363" s="276">
        <v>0</v>
      </c>
      <c r="M363" s="276">
        <v>0</v>
      </c>
      <c r="N363" s="936">
        <v>0</v>
      </c>
      <c r="O363" s="870">
        <v>0</v>
      </c>
      <c r="P363" s="275" t="str">
        <f>IF(OR(O363&lt;=0,Q363&lt;=0),"-",(((Q363-O363)*100)/O363))</f>
        <v>-</v>
      </c>
      <c r="Q363" s="276">
        <v>1985000</v>
      </c>
    </row>
    <row r="364" spans="1:17" ht="18.75">
      <c r="A364" s="1147"/>
      <c r="B364" s="1148"/>
      <c r="C364" s="1149"/>
      <c r="D364" s="1928" t="s">
        <v>1045</v>
      </c>
      <c r="E364" s="1928"/>
      <c r="F364" s="1928"/>
      <c r="G364" s="1928"/>
      <c r="H364" s="1928"/>
      <c r="I364" s="1928"/>
      <c r="J364" s="1929"/>
      <c r="K364" s="276"/>
      <c r="L364" s="276"/>
      <c r="M364" s="276"/>
      <c r="N364" s="936"/>
      <c r="O364" s="870"/>
      <c r="P364" s="275"/>
      <c r="Q364" s="276"/>
    </row>
    <row r="365" spans="1:17" ht="21">
      <c r="A365" s="1152"/>
      <c r="B365" s="1153"/>
      <c r="C365" s="1154"/>
      <c r="D365" s="883" t="s">
        <v>1072</v>
      </c>
      <c r="E365" s="1160"/>
      <c r="F365" s="1160"/>
      <c r="G365" s="1160"/>
      <c r="H365" s="1160"/>
      <c r="I365" s="1160"/>
      <c r="J365" s="1161"/>
      <c r="K365" s="334">
        <v>0</v>
      </c>
      <c r="L365" s="334">
        <v>0</v>
      </c>
      <c r="M365" s="334">
        <v>0</v>
      </c>
      <c r="N365" s="817">
        <v>0</v>
      </c>
      <c r="O365" s="933">
        <v>0</v>
      </c>
      <c r="P365" s="333" t="str">
        <f>IF(OR(O365&lt;=0,Q365&lt;=0),"-",(((Q365-O365)*100)/O365))</f>
        <v>-</v>
      </c>
      <c r="Q365" s="334">
        <v>32000</v>
      </c>
    </row>
    <row r="366" spans="1:17" ht="18.75">
      <c r="A366" s="1147"/>
      <c r="B366" s="1148"/>
      <c r="C366" s="1149"/>
      <c r="D366" s="1928" t="s">
        <v>1073</v>
      </c>
      <c r="E366" s="1928"/>
      <c r="F366" s="1928"/>
      <c r="G366" s="1928"/>
      <c r="H366" s="1928"/>
      <c r="I366" s="1928"/>
      <c r="J366" s="1929"/>
      <c r="K366" s="276"/>
      <c r="L366" s="276"/>
      <c r="M366" s="276"/>
      <c r="N366" s="936"/>
      <c r="O366" s="870"/>
      <c r="P366" s="275"/>
      <c r="Q366" s="276"/>
    </row>
    <row r="367" spans="1:17" ht="21">
      <c r="A367" s="1147"/>
      <c r="B367" s="1148"/>
      <c r="C367" s="1149"/>
      <c r="D367" s="883" t="s">
        <v>1074</v>
      </c>
      <c r="E367" s="1158"/>
      <c r="F367" s="1158"/>
      <c r="G367" s="1158"/>
      <c r="H367" s="1158"/>
      <c r="I367" s="1158"/>
      <c r="J367" s="1159"/>
      <c r="K367" s="276">
        <v>0</v>
      </c>
      <c r="L367" s="276">
        <v>0</v>
      </c>
      <c r="M367" s="276">
        <v>0</v>
      </c>
      <c r="N367" s="936">
        <v>0</v>
      </c>
      <c r="O367" s="870">
        <v>0</v>
      </c>
      <c r="P367" s="275" t="str">
        <f>IF(OR(O367&lt;=0,Q367&lt;=0),"-",(((Q367-O367)*100)/O367))</f>
        <v>-</v>
      </c>
      <c r="Q367" s="276">
        <v>280900</v>
      </c>
    </row>
    <row r="368" spans="1:17" ht="18.75">
      <c r="A368" s="1147"/>
      <c r="B368" s="1148"/>
      <c r="C368" s="1149"/>
      <c r="D368" s="1928" t="s">
        <v>1075</v>
      </c>
      <c r="E368" s="1928"/>
      <c r="F368" s="1928"/>
      <c r="G368" s="1928"/>
      <c r="H368" s="1928"/>
      <c r="I368" s="1928"/>
      <c r="J368" s="1929"/>
      <c r="K368" s="276"/>
      <c r="L368" s="276"/>
      <c r="M368" s="276"/>
      <c r="N368" s="936"/>
      <c r="O368" s="870"/>
      <c r="P368" s="275"/>
      <c r="Q368" s="276"/>
    </row>
    <row r="369" spans="1:17" ht="21">
      <c r="A369" s="1147"/>
      <c r="B369" s="1148"/>
      <c r="C369" s="1149"/>
      <c r="D369" s="883" t="s">
        <v>1048</v>
      </c>
      <c r="E369" s="1158"/>
      <c r="F369" s="1158"/>
      <c r="G369" s="1158"/>
      <c r="H369" s="1158"/>
      <c r="I369" s="1158"/>
      <c r="J369" s="1159"/>
      <c r="K369" s="276">
        <v>0</v>
      </c>
      <c r="L369" s="276">
        <v>0</v>
      </c>
      <c r="M369" s="276">
        <v>0</v>
      </c>
      <c r="N369" s="936">
        <v>0</v>
      </c>
      <c r="O369" s="870">
        <v>0</v>
      </c>
      <c r="P369" s="275" t="str">
        <f>IF(OR(O369&lt;=0,Q369&lt;=0),"-",(((Q369-O369)*100)/O369))</f>
        <v>-</v>
      </c>
      <c r="Q369" s="276">
        <v>467500</v>
      </c>
    </row>
    <row r="370" spans="1:17" ht="21">
      <c r="A370" s="1147"/>
      <c r="B370" s="1148"/>
      <c r="C370" s="1149"/>
      <c r="D370" s="968" t="s">
        <v>1046</v>
      </c>
      <c r="E370" s="1158"/>
      <c r="F370" s="1158"/>
      <c r="G370" s="1158"/>
      <c r="H370" s="1158"/>
      <c r="I370" s="1158"/>
      <c r="J370" s="1159"/>
      <c r="K370" s="276"/>
      <c r="L370" s="276"/>
      <c r="M370" s="276"/>
      <c r="N370" s="936"/>
      <c r="O370" s="870"/>
      <c r="P370" s="275"/>
      <c r="Q370" s="276"/>
    </row>
    <row r="371" spans="1:17" ht="21">
      <c r="A371" s="1147"/>
      <c r="B371" s="1148"/>
      <c r="C371" s="1149"/>
      <c r="D371" s="968" t="s">
        <v>1047</v>
      </c>
      <c r="E371" s="1158"/>
      <c r="F371" s="1158"/>
      <c r="G371" s="1158"/>
      <c r="H371" s="1158"/>
      <c r="I371" s="1158"/>
      <c r="J371" s="1159"/>
      <c r="K371" s="276"/>
      <c r="L371" s="276"/>
      <c r="M371" s="276"/>
      <c r="N371" s="936"/>
      <c r="O371" s="870"/>
      <c r="P371" s="275"/>
      <c r="Q371" s="276"/>
    </row>
    <row r="372" spans="1:17" ht="21">
      <c r="A372" s="1147"/>
      <c r="B372" s="1148"/>
      <c r="C372" s="1149"/>
      <c r="D372" s="968" t="s">
        <v>1076</v>
      </c>
      <c r="E372" s="1158"/>
      <c r="F372" s="1158"/>
      <c r="G372" s="1158"/>
      <c r="H372" s="1158"/>
      <c r="I372" s="1158"/>
      <c r="J372" s="1159"/>
      <c r="K372" s="276">
        <v>0</v>
      </c>
      <c r="L372" s="276">
        <v>0</v>
      </c>
      <c r="M372" s="276">
        <v>0</v>
      </c>
      <c r="N372" s="936">
        <v>0</v>
      </c>
      <c r="O372" s="870">
        <v>0</v>
      </c>
      <c r="P372" s="275" t="str">
        <f>IF(OR(O372&lt;=0,Q372&lt;=0),"-",(((Q372-O372)*100)/O372))</f>
        <v>-</v>
      </c>
      <c r="Q372" s="276">
        <v>278900</v>
      </c>
    </row>
    <row r="373" spans="1:17" ht="18.75">
      <c r="A373" s="1147"/>
      <c r="B373" s="1148"/>
      <c r="C373" s="1149"/>
      <c r="D373" s="1928" t="s">
        <v>1077</v>
      </c>
      <c r="E373" s="1928"/>
      <c r="F373" s="1928"/>
      <c r="G373" s="1928"/>
      <c r="H373" s="1928"/>
      <c r="I373" s="1928"/>
      <c r="J373" s="1929"/>
      <c r="K373" s="276"/>
      <c r="L373" s="276"/>
      <c r="M373" s="276"/>
      <c r="N373" s="936"/>
      <c r="O373" s="870"/>
      <c r="P373" s="275"/>
      <c r="Q373" s="276"/>
    </row>
    <row r="374" spans="1:17" ht="21">
      <c r="A374" s="1147"/>
      <c r="B374" s="1148"/>
      <c r="C374" s="1149"/>
      <c r="D374" s="883" t="s">
        <v>1049</v>
      </c>
      <c r="E374" s="1158"/>
      <c r="F374" s="1158"/>
      <c r="G374" s="1158"/>
      <c r="H374" s="1158"/>
      <c r="I374" s="1158"/>
      <c r="J374" s="1159"/>
      <c r="K374" s="276">
        <v>0</v>
      </c>
      <c r="L374" s="276">
        <v>0</v>
      </c>
      <c r="M374" s="276">
        <v>0</v>
      </c>
      <c r="N374" s="936">
        <v>0</v>
      </c>
      <c r="O374" s="870">
        <v>0</v>
      </c>
      <c r="P374" s="275" t="str">
        <f>IF(OR(O374&lt;=0,Q374&lt;=0),"-",(((Q374-O374)*100)/O374))</f>
        <v>-</v>
      </c>
      <c r="Q374" s="276">
        <v>896000</v>
      </c>
    </row>
    <row r="375" spans="1:17" ht="18.75">
      <c r="A375" s="1147"/>
      <c r="B375" s="1148"/>
      <c r="C375" s="1149"/>
      <c r="D375" s="1928" t="s">
        <v>1050</v>
      </c>
      <c r="E375" s="1928"/>
      <c r="F375" s="1928"/>
      <c r="G375" s="1928"/>
      <c r="H375" s="1928"/>
      <c r="I375" s="1928"/>
      <c r="J375" s="1929"/>
      <c r="K375" s="276"/>
      <c r="L375" s="276"/>
      <c r="M375" s="276"/>
      <c r="N375" s="936"/>
      <c r="O375" s="870"/>
      <c r="P375" s="275"/>
      <c r="Q375" s="276"/>
    </row>
    <row r="376" spans="1:17" ht="21">
      <c r="A376" s="1147"/>
      <c r="B376" s="1148"/>
      <c r="C376" s="1149"/>
      <c r="D376" s="883" t="s">
        <v>1078</v>
      </c>
      <c r="E376" s="1158"/>
      <c r="F376" s="1158"/>
      <c r="G376" s="1158"/>
      <c r="H376" s="1158"/>
      <c r="I376" s="1158"/>
      <c r="J376" s="1159"/>
      <c r="K376" s="276">
        <v>0</v>
      </c>
      <c r="L376" s="276">
        <v>0</v>
      </c>
      <c r="M376" s="276">
        <v>0</v>
      </c>
      <c r="N376" s="936">
        <v>0</v>
      </c>
      <c r="O376" s="870">
        <v>0</v>
      </c>
      <c r="P376" s="275" t="str">
        <f>IF(OR(O376&lt;=0,Q376&lt;=0),"-",(((Q376-O376)*100)/O376))</f>
        <v>-</v>
      </c>
      <c r="Q376" s="276">
        <v>338000</v>
      </c>
    </row>
    <row r="377" spans="1:17" ht="21">
      <c r="A377" s="1147"/>
      <c r="B377" s="1148"/>
      <c r="C377" s="1149"/>
      <c r="D377" s="968" t="s">
        <v>1051</v>
      </c>
      <c r="E377" s="1158"/>
      <c r="F377" s="1158"/>
      <c r="G377" s="1158"/>
      <c r="H377" s="1158"/>
      <c r="I377" s="1158"/>
      <c r="J377" s="1159"/>
      <c r="K377" s="276">
        <v>0</v>
      </c>
      <c r="L377" s="276">
        <v>0</v>
      </c>
      <c r="M377" s="276">
        <v>0</v>
      </c>
      <c r="N377" s="936">
        <v>0</v>
      </c>
      <c r="O377" s="870">
        <v>0</v>
      </c>
      <c r="P377" s="275" t="str">
        <f>IF(OR(O377&lt;=0,Q377&lt;=0),"-",(((Q377-O377)*100)/O377))</f>
        <v>-</v>
      </c>
      <c r="Q377" s="276">
        <v>450000</v>
      </c>
    </row>
    <row r="378" spans="1:17" ht="21">
      <c r="A378" s="1147"/>
      <c r="B378" s="1148"/>
      <c r="C378" s="1149"/>
      <c r="D378" s="1930" t="s">
        <v>1052</v>
      </c>
      <c r="E378" s="1930"/>
      <c r="F378" s="1930"/>
      <c r="G378" s="1930"/>
      <c r="H378" s="1930"/>
      <c r="I378" s="1930"/>
      <c r="J378" s="1931"/>
      <c r="K378" s="276"/>
      <c r="L378" s="276"/>
      <c r="M378" s="276"/>
      <c r="N378" s="936"/>
      <c r="O378" s="870"/>
      <c r="P378" s="275"/>
      <c r="Q378" s="276"/>
    </row>
    <row r="379" spans="1:17" ht="21">
      <c r="A379" s="1261"/>
      <c r="B379" s="1262"/>
      <c r="C379" s="1263"/>
      <c r="D379" s="1260" t="s">
        <v>1053</v>
      </c>
      <c r="E379" s="1561"/>
      <c r="F379" s="1561"/>
      <c r="G379" s="1561"/>
      <c r="H379" s="1561"/>
      <c r="I379" s="1561"/>
      <c r="J379" s="1562"/>
      <c r="K379" s="288">
        <v>0</v>
      </c>
      <c r="L379" s="288">
        <v>0</v>
      </c>
      <c r="M379" s="288">
        <v>0</v>
      </c>
      <c r="N379" s="937">
        <v>0</v>
      </c>
      <c r="O379" s="863">
        <v>0</v>
      </c>
      <c r="P379" s="286" t="str">
        <f>IF(OR(O379&lt;=0,Q379&lt;=0),"-",(((Q379-O379)*100)/O379))</f>
        <v>-</v>
      </c>
      <c r="Q379" s="288">
        <v>1895000</v>
      </c>
    </row>
    <row r="380" spans="1:17" ht="18.75">
      <c r="A380" s="1152"/>
      <c r="B380" s="1153"/>
      <c r="C380" s="1154"/>
      <c r="D380" s="1932" t="s">
        <v>1054</v>
      </c>
      <c r="E380" s="1932"/>
      <c r="F380" s="1932"/>
      <c r="G380" s="1932"/>
      <c r="H380" s="1932"/>
      <c r="I380" s="1932"/>
      <c r="J380" s="1933"/>
      <c r="K380" s="334"/>
      <c r="L380" s="334"/>
      <c r="M380" s="334"/>
      <c r="N380" s="817"/>
      <c r="O380" s="933"/>
      <c r="P380" s="333"/>
      <c r="Q380" s="334"/>
    </row>
    <row r="381" spans="1:17" ht="21">
      <c r="A381" s="1147"/>
      <c r="B381" s="1148"/>
      <c r="C381" s="1149"/>
      <c r="D381" s="883" t="s">
        <v>1055</v>
      </c>
      <c r="E381" s="1158"/>
      <c r="F381" s="1158"/>
      <c r="G381" s="1158"/>
      <c r="H381" s="1158"/>
      <c r="I381" s="1158"/>
      <c r="J381" s="1159"/>
      <c r="K381" s="276">
        <v>0</v>
      </c>
      <c r="L381" s="276">
        <v>0</v>
      </c>
      <c r="M381" s="276">
        <v>0</v>
      </c>
      <c r="N381" s="936">
        <v>0</v>
      </c>
      <c r="O381" s="870">
        <v>0</v>
      </c>
      <c r="P381" s="275" t="str">
        <f>IF(OR(O381&lt;=0,Q381&lt;=0),"-",(((Q381-O381)*100)/O381))</f>
        <v>-</v>
      </c>
      <c r="Q381" s="276">
        <v>986300</v>
      </c>
    </row>
    <row r="382" spans="1:17" ht="18.75">
      <c r="A382" s="1147"/>
      <c r="B382" s="1148"/>
      <c r="C382" s="1149"/>
      <c r="D382" s="1928" t="s">
        <v>1056</v>
      </c>
      <c r="E382" s="1928"/>
      <c r="F382" s="1928"/>
      <c r="G382" s="1928"/>
      <c r="H382" s="1928"/>
      <c r="I382" s="1928"/>
      <c r="J382" s="1929"/>
      <c r="K382" s="276"/>
      <c r="L382" s="276"/>
      <c r="M382" s="276"/>
      <c r="N382" s="936"/>
      <c r="O382" s="870"/>
      <c r="P382" s="275"/>
      <c r="Q382" s="276"/>
    </row>
    <row r="383" spans="1:17" ht="21">
      <c r="A383" s="1147"/>
      <c r="B383" s="1148"/>
      <c r="C383" s="1149"/>
      <c r="D383" s="883" t="s">
        <v>1057</v>
      </c>
      <c r="E383" s="1158"/>
      <c r="F383" s="1158"/>
      <c r="G383" s="1158"/>
      <c r="H383" s="1158"/>
      <c r="I383" s="1158"/>
      <c r="J383" s="1159"/>
      <c r="K383" s="276">
        <v>0</v>
      </c>
      <c r="L383" s="276">
        <v>0</v>
      </c>
      <c r="M383" s="276">
        <v>0</v>
      </c>
      <c r="N383" s="936">
        <v>0</v>
      </c>
      <c r="O383" s="870">
        <v>0</v>
      </c>
      <c r="P383" s="275" t="str">
        <f>IF(OR(O383&lt;=0,Q383&lt;=0),"-",(((Q383-O383)*100)/O383))</f>
        <v>-</v>
      </c>
      <c r="Q383" s="276">
        <v>233700</v>
      </c>
    </row>
    <row r="384" spans="1:17" ht="18.75">
      <c r="A384" s="1147"/>
      <c r="B384" s="1148"/>
      <c r="C384" s="1149"/>
      <c r="D384" s="1928" t="s">
        <v>1058</v>
      </c>
      <c r="E384" s="1928"/>
      <c r="F384" s="1928"/>
      <c r="G384" s="1928"/>
      <c r="H384" s="1928"/>
      <c r="I384" s="1928"/>
      <c r="J384" s="1929"/>
      <c r="K384" s="276"/>
      <c r="L384" s="276"/>
      <c r="M384" s="276"/>
      <c r="N384" s="936"/>
      <c r="O384" s="870"/>
      <c r="P384" s="275"/>
      <c r="Q384" s="276"/>
    </row>
    <row r="385" spans="1:17" ht="21">
      <c r="A385" s="1147"/>
      <c r="B385" s="1148"/>
      <c r="C385" s="1149"/>
      <c r="D385" s="968" t="s">
        <v>1079</v>
      </c>
      <c r="E385" s="1271"/>
      <c r="F385" s="1271"/>
      <c r="G385" s="1271"/>
      <c r="H385" s="1271"/>
      <c r="I385" s="1271"/>
      <c r="J385" s="1272"/>
      <c r="K385" s="276">
        <v>0</v>
      </c>
      <c r="L385" s="276">
        <v>0</v>
      </c>
      <c r="M385" s="276">
        <v>0</v>
      </c>
      <c r="N385" s="936">
        <v>0</v>
      </c>
      <c r="O385" s="870">
        <v>0</v>
      </c>
      <c r="P385" s="275" t="str">
        <f>IF(OR(O385&lt;=0,Q385&lt;=0),"-",(((Q385-O385)*100)/O385))</f>
        <v>-</v>
      </c>
      <c r="Q385" s="276">
        <v>3940000</v>
      </c>
    </row>
    <row r="386" spans="1:17" ht="21">
      <c r="A386" s="1152"/>
      <c r="B386" s="1153"/>
      <c r="C386" s="1154"/>
      <c r="D386" s="1155" t="s">
        <v>1080</v>
      </c>
      <c r="E386" s="1156"/>
      <c r="F386" s="1156"/>
      <c r="G386" s="1156"/>
      <c r="H386" s="1156"/>
      <c r="I386" s="1156"/>
      <c r="J386" s="1157"/>
      <c r="K386" s="334">
        <v>0</v>
      </c>
      <c r="L386" s="334">
        <v>0</v>
      </c>
      <c r="M386" s="334">
        <v>0</v>
      </c>
      <c r="N386" s="817">
        <v>0</v>
      </c>
      <c r="O386" s="933">
        <v>0</v>
      </c>
      <c r="P386" s="333" t="str">
        <f>IF(OR(O386&lt;=0,Q386&lt;=0),"-",(((Q386-O386)*100)/O386))</f>
        <v>-</v>
      </c>
      <c r="Q386" s="334">
        <v>5226000</v>
      </c>
    </row>
    <row r="387" spans="1:17" ht="18.75">
      <c r="A387" s="1147"/>
      <c r="B387" s="1148"/>
      <c r="C387" s="1149"/>
      <c r="D387" s="1928" t="s">
        <v>1081</v>
      </c>
      <c r="E387" s="1928"/>
      <c r="F387" s="1928"/>
      <c r="G387" s="1928"/>
      <c r="H387" s="1928"/>
      <c r="I387" s="1928"/>
      <c r="J387" s="1929"/>
      <c r="K387" s="276"/>
      <c r="L387" s="276"/>
      <c r="M387" s="276"/>
      <c r="N387" s="936"/>
      <c r="O387" s="870"/>
      <c r="P387" s="275"/>
      <c r="Q387" s="276"/>
    </row>
    <row r="388" spans="1:17" ht="21">
      <c r="A388" s="1147"/>
      <c r="B388" s="1148"/>
      <c r="C388" s="1149"/>
      <c r="D388" s="883" t="s">
        <v>1059</v>
      </c>
      <c r="E388" s="1150"/>
      <c r="F388" s="1150"/>
      <c r="G388" s="1150"/>
      <c r="H388" s="1150"/>
      <c r="I388" s="1150"/>
      <c r="J388" s="1151"/>
      <c r="K388" s="276">
        <v>0</v>
      </c>
      <c r="L388" s="276">
        <v>0</v>
      </c>
      <c r="M388" s="276">
        <v>0</v>
      </c>
      <c r="N388" s="936">
        <v>0</v>
      </c>
      <c r="O388" s="870">
        <v>0</v>
      </c>
      <c r="P388" s="275" t="str">
        <f>IF(OR(O388&lt;=0,Q388&lt;=0),"-",(((Q388-O388)*100)/O388))</f>
        <v>-</v>
      </c>
      <c r="Q388" s="276">
        <v>843000</v>
      </c>
    </row>
    <row r="389" spans="1:17" ht="18.75">
      <c r="A389" s="1147"/>
      <c r="B389" s="1148"/>
      <c r="C389" s="1149"/>
      <c r="D389" s="1926" t="s">
        <v>1060</v>
      </c>
      <c r="E389" s="1926"/>
      <c r="F389" s="1926"/>
      <c r="G389" s="1926"/>
      <c r="H389" s="1926"/>
      <c r="I389" s="1926"/>
      <c r="J389" s="1927"/>
      <c r="K389" s="276"/>
      <c r="L389" s="276"/>
      <c r="M389" s="276"/>
      <c r="N389" s="936"/>
      <c r="O389" s="870"/>
      <c r="P389" s="275"/>
      <c r="Q389" s="276"/>
    </row>
    <row r="390" spans="1:17" ht="21">
      <c r="A390" s="1147"/>
      <c r="B390" s="1148"/>
      <c r="C390" s="1149"/>
      <c r="D390" s="883" t="s">
        <v>1082</v>
      </c>
      <c r="E390" s="1150"/>
      <c r="F390" s="1150"/>
      <c r="G390" s="1150"/>
      <c r="H390" s="1150"/>
      <c r="I390" s="1150"/>
      <c r="J390" s="1151"/>
      <c r="K390" s="276">
        <v>0</v>
      </c>
      <c r="L390" s="276">
        <v>0</v>
      </c>
      <c r="M390" s="276">
        <v>0</v>
      </c>
      <c r="N390" s="936">
        <v>0</v>
      </c>
      <c r="O390" s="870">
        <v>0</v>
      </c>
      <c r="P390" s="275" t="str">
        <f>IF(OR(O390&lt;=0,Q390&lt;=0),"-",(((Q390-O390)*100)/O390))</f>
        <v>-</v>
      </c>
      <c r="Q390" s="276">
        <v>1114500</v>
      </c>
    </row>
    <row r="391" spans="1:17" ht="18.75">
      <c r="A391" s="1147"/>
      <c r="B391" s="1148"/>
      <c r="C391" s="1149"/>
      <c r="D391" s="1928" t="s">
        <v>1083</v>
      </c>
      <c r="E391" s="1928"/>
      <c r="F391" s="1928"/>
      <c r="G391" s="1928"/>
      <c r="H391" s="1928"/>
      <c r="I391" s="1928"/>
      <c r="J391" s="1929"/>
      <c r="K391" s="276"/>
      <c r="L391" s="276"/>
      <c r="M391" s="276"/>
      <c r="N391" s="936"/>
      <c r="O391" s="870"/>
      <c r="P391" s="275"/>
      <c r="Q391" s="276"/>
    </row>
    <row r="392" spans="1:17" ht="21">
      <c r="A392" s="1147"/>
      <c r="B392" s="1148"/>
      <c r="C392" s="1149"/>
      <c r="D392" s="968" t="s">
        <v>1061</v>
      </c>
      <c r="E392" s="1150"/>
      <c r="F392" s="1150"/>
      <c r="G392" s="1150"/>
      <c r="H392" s="1150"/>
      <c r="I392" s="1150"/>
      <c r="J392" s="1151"/>
      <c r="K392" s="276">
        <v>0</v>
      </c>
      <c r="L392" s="276">
        <v>0</v>
      </c>
      <c r="M392" s="276">
        <v>0</v>
      </c>
      <c r="N392" s="936">
        <v>0</v>
      </c>
      <c r="O392" s="870">
        <v>0</v>
      </c>
      <c r="P392" s="275" t="str">
        <f>IF(OR(O392&lt;=0,Q392&lt;=0),"-",(((Q392-O392)*100)/O392))</f>
        <v>-</v>
      </c>
      <c r="Q392" s="276">
        <v>430000</v>
      </c>
    </row>
    <row r="393" spans="1:17" ht="21">
      <c r="A393" s="1147"/>
      <c r="B393" s="1148"/>
      <c r="C393" s="1149"/>
      <c r="D393" s="883" t="s">
        <v>1084</v>
      </c>
      <c r="E393" s="1156"/>
      <c r="F393" s="1150"/>
      <c r="G393" s="1150"/>
      <c r="H393" s="1150"/>
      <c r="I393" s="1150"/>
      <c r="J393" s="1151"/>
      <c r="K393" s="276">
        <v>0</v>
      </c>
      <c r="L393" s="276">
        <v>0</v>
      </c>
      <c r="M393" s="276">
        <v>0</v>
      </c>
      <c r="N393" s="936">
        <v>0</v>
      </c>
      <c r="O393" s="870">
        <v>0</v>
      </c>
      <c r="P393" s="275" t="str">
        <f>IF(OR(O393&lt;=0,Q393&lt;=0),"-",(((Q393-O393)*100)/O393))</f>
        <v>-</v>
      </c>
      <c r="Q393" s="276">
        <v>569000</v>
      </c>
    </row>
    <row r="394" spans="1:17" ht="18.75">
      <c r="A394" s="1147"/>
      <c r="B394" s="1148"/>
      <c r="C394" s="1149"/>
      <c r="D394" s="1926" t="s">
        <v>1087</v>
      </c>
      <c r="E394" s="1926"/>
      <c r="F394" s="1926"/>
      <c r="G394" s="1926"/>
      <c r="H394" s="1926"/>
      <c r="I394" s="1926"/>
      <c r="J394" s="1927"/>
      <c r="K394" s="276"/>
      <c r="L394" s="276"/>
      <c r="M394" s="276"/>
      <c r="N394" s="936"/>
      <c r="O394" s="870"/>
      <c r="P394" s="275"/>
      <c r="Q394" s="276"/>
    </row>
    <row r="395" spans="1:17" ht="21">
      <c r="A395" s="1147"/>
      <c r="B395" s="1148"/>
      <c r="C395" s="1149"/>
      <c r="D395" s="883" t="s">
        <v>1085</v>
      </c>
      <c r="E395" s="1150"/>
      <c r="F395" s="1150"/>
      <c r="G395" s="1150"/>
      <c r="H395" s="1150"/>
      <c r="I395" s="1150"/>
      <c r="J395" s="1151"/>
      <c r="K395" s="276">
        <v>0</v>
      </c>
      <c r="L395" s="276">
        <v>0</v>
      </c>
      <c r="M395" s="276">
        <v>0</v>
      </c>
      <c r="N395" s="936">
        <v>0</v>
      </c>
      <c r="O395" s="870">
        <v>0</v>
      </c>
      <c r="P395" s="275" t="str">
        <f>IF(OR(O395&lt;=0,Q395&lt;=0),"-",(((Q395-O395)*100)/O395))</f>
        <v>-</v>
      </c>
      <c r="Q395" s="276">
        <v>1610000</v>
      </c>
    </row>
    <row r="396" spans="1:17" ht="18.75">
      <c r="A396" s="1147"/>
      <c r="B396" s="1148"/>
      <c r="C396" s="1149"/>
      <c r="D396" s="1926" t="s">
        <v>1086</v>
      </c>
      <c r="E396" s="1926"/>
      <c r="F396" s="1926"/>
      <c r="G396" s="1926"/>
      <c r="H396" s="1926"/>
      <c r="I396" s="1926"/>
      <c r="J396" s="1927"/>
      <c r="K396" s="276"/>
      <c r="L396" s="276"/>
      <c r="M396" s="276"/>
      <c r="N396" s="936"/>
      <c r="O396" s="870"/>
      <c r="P396" s="275"/>
      <c r="Q396" s="276"/>
    </row>
    <row r="397" spans="1:17" ht="21">
      <c r="A397" s="1152"/>
      <c r="B397" s="1153"/>
      <c r="C397" s="1154"/>
      <c r="D397" s="883" t="s">
        <v>1062</v>
      </c>
      <c r="E397" s="1156"/>
      <c r="F397" s="1156"/>
      <c r="G397" s="1156"/>
      <c r="H397" s="1156"/>
      <c r="I397" s="1156"/>
      <c r="J397" s="1157"/>
      <c r="K397" s="334">
        <v>0</v>
      </c>
      <c r="L397" s="334">
        <v>0</v>
      </c>
      <c r="M397" s="334">
        <v>0</v>
      </c>
      <c r="N397" s="817">
        <v>0</v>
      </c>
      <c r="O397" s="933">
        <v>0</v>
      </c>
      <c r="P397" s="333" t="str">
        <f>IF(OR(O397&lt;=0,Q397&lt;=0),"-",(((Q397-O397)*100)/O397))</f>
        <v>-</v>
      </c>
      <c r="Q397" s="334">
        <v>372000</v>
      </c>
    </row>
    <row r="398" spans="1:17" ht="18.75">
      <c r="A398" s="1147"/>
      <c r="B398" s="1148"/>
      <c r="C398" s="1149"/>
      <c r="D398" s="1926" t="s">
        <v>1063</v>
      </c>
      <c r="E398" s="1926"/>
      <c r="F398" s="1926"/>
      <c r="G398" s="1926"/>
      <c r="H398" s="1926"/>
      <c r="I398" s="1926"/>
      <c r="J398" s="1927"/>
      <c r="K398" s="276"/>
      <c r="L398" s="276"/>
      <c r="M398" s="276"/>
      <c r="N398" s="936"/>
      <c r="O398" s="870"/>
      <c r="P398" s="275"/>
      <c r="Q398" s="276"/>
    </row>
    <row r="399" spans="1:17" ht="21">
      <c r="A399" s="1147"/>
      <c r="B399" s="1148"/>
      <c r="C399" s="1149"/>
      <c r="D399" s="883" t="s">
        <v>1064</v>
      </c>
      <c r="E399" s="1150"/>
      <c r="F399" s="1150"/>
      <c r="G399" s="1150"/>
      <c r="H399" s="1150"/>
      <c r="I399" s="1150"/>
      <c r="J399" s="1151"/>
      <c r="K399" s="276">
        <v>0</v>
      </c>
      <c r="L399" s="276">
        <v>0</v>
      </c>
      <c r="M399" s="276">
        <v>0</v>
      </c>
      <c r="N399" s="936">
        <v>0</v>
      </c>
      <c r="O399" s="870">
        <v>0</v>
      </c>
      <c r="P399" s="275" t="str">
        <f>IF(OR(O399&lt;=0,Q399&lt;=0),"-",(((Q399-O399)*100)/O399))</f>
        <v>-</v>
      </c>
      <c r="Q399" s="276">
        <v>1275000</v>
      </c>
    </row>
    <row r="400" spans="1:17" ht="21">
      <c r="A400" s="1261"/>
      <c r="B400" s="1262"/>
      <c r="C400" s="1263"/>
      <c r="D400" s="1260" t="s">
        <v>1065</v>
      </c>
      <c r="E400" s="1275"/>
      <c r="F400" s="1275"/>
      <c r="G400" s="1275"/>
      <c r="H400" s="1275"/>
      <c r="I400" s="1275"/>
      <c r="J400" s="1276"/>
      <c r="K400" s="288"/>
      <c r="L400" s="288"/>
      <c r="M400" s="288"/>
      <c r="N400" s="937"/>
      <c r="O400" s="863"/>
      <c r="P400" s="286"/>
      <c r="Q400" s="288"/>
    </row>
    <row r="401" spans="1:17" ht="21">
      <c r="A401" s="1152"/>
      <c r="B401" s="1153"/>
      <c r="C401" s="1154"/>
      <c r="D401" s="1155" t="s">
        <v>1066</v>
      </c>
      <c r="E401" s="1273"/>
      <c r="F401" s="1273"/>
      <c r="G401" s="1273"/>
      <c r="H401" s="1273"/>
      <c r="I401" s="1273"/>
      <c r="J401" s="1274"/>
      <c r="K401" s="334">
        <v>0</v>
      </c>
      <c r="L401" s="334">
        <v>0</v>
      </c>
      <c r="M401" s="334">
        <v>0</v>
      </c>
      <c r="N401" s="817">
        <v>0</v>
      </c>
      <c r="O401" s="933">
        <v>0</v>
      </c>
      <c r="P401" s="333" t="str">
        <f>IF(OR(O401&lt;=0,Q401&lt;=0),"-",(((Q401-O401)*100)/O401))</f>
        <v>-</v>
      </c>
      <c r="Q401" s="334">
        <v>1017000</v>
      </c>
    </row>
    <row r="402" spans="1:17" ht="18.75">
      <c r="A402" s="1147"/>
      <c r="B402" s="1148"/>
      <c r="C402" s="1149"/>
      <c r="D402" s="1162" t="s">
        <v>1067</v>
      </c>
      <c r="E402" s="1150"/>
      <c r="F402" s="1150"/>
      <c r="G402" s="1150"/>
      <c r="H402" s="1150"/>
      <c r="I402" s="1150"/>
      <c r="J402" s="1151"/>
      <c r="K402" s="276"/>
      <c r="L402" s="276"/>
      <c r="M402" s="562"/>
      <c r="N402" s="936"/>
      <c r="O402" s="870"/>
      <c r="P402" s="275"/>
      <c r="Q402" s="276"/>
    </row>
    <row r="403" spans="1:17" ht="21">
      <c r="A403" s="1147"/>
      <c r="B403" s="1148"/>
      <c r="C403" s="1149"/>
      <c r="D403" s="883" t="s">
        <v>1068</v>
      </c>
      <c r="E403" s="1150"/>
      <c r="F403" s="1150"/>
      <c r="G403" s="1150"/>
      <c r="H403" s="1150"/>
      <c r="I403" s="1150"/>
      <c r="J403" s="1151"/>
      <c r="K403" s="276">
        <v>0</v>
      </c>
      <c r="L403" s="276">
        <v>0</v>
      </c>
      <c r="M403" s="276">
        <v>0</v>
      </c>
      <c r="N403" s="936">
        <v>0</v>
      </c>
      <c r="O403" s="870">
        <v>0</v>
      </c>
      <c r="P403" s="275" t="str">
        <f>IF(OR(O403&lt;=0,Q403&lt;=0),"-",(((Q403-O403)*100)/O403))</f>
        <v>-</v>
      </c>
      <c r="Q403" s="276">
        <v>64500</v>
      </c>
    </row>
    <row r="404" spans="1:17" ht="18.75">
      <c r="A404" s="1147"/>
      <c r="B404" s="1148"/>
      <c r="C404" s="1149"/>
      <c r="D404" s="1928" t="s">
        <v>1069</v>
      </c>
      <c r="E404" s="1928"/>
      <c r="F404" s="1928"/>
      <c r="G404" s="1928"/>
      <c r="H404" s="1928"/>
      <c r="I404" s="1928"/>
      <c r="J404" s="1929"/>
      <c r="K404" s="276"/>
      <c r="L404" s="276"/>
      <c r="M404" s="276"/>
      <c r="N404" s="936"/>
      <c r="O404" s="870"/>
      <c r="P404" s="275"/>
      <c r="Q404" s="276"/>
    </row>
    <row r="405" spans="1:17" ht="19.5">
      <c r="A405" s="1969" t="s">
        <v>158</v>
      </c>
      <c r="B405" s="1970"/>
      <c r="C405" s="1970"/>
      <c r="D405" s="1970"/>
      <c r="E405" s="1970"/>
      <c r="F405" s="1970"/>
      <c r="G405" s="1970"/>
      <c r="H405" s="1970"/>
      <c r="I405" s="1970"/>
      <c r="J405" s="1971"/>
      <c r="K405" s="429">
        <f>SUM(K27:K404)</f>
        <v>41502051.769999996</v>
      </c>
      <c r="L405" s="429">
        <f>SUM(L27:L404)</f>
        <v>22333032</v>
      </c>
      <c r="M405" s="429">
        <f>SUM(M27:M404)</f>
        <v>33432900</v>
      </c>
      <c r="N405" s="1146">
        <f>SUM(N27:N404)</f>
        <v>23724900</v>
      </c>
      <c r="O405" s="1145">
        <f>SUM(O27:O404)</f>
        <v>24700400</v>
      </c>
      <c r="P405" s="1069">
        <f>IF(OR(O405&lt;=0,Q405&lt;=0),"-",(((Q405-O405)*100)/O405))</f>
        <v>30.946057553723826</v>
      </c>
      <c r="Q405" s="430">
        <f>SUM(Q27:Q404)</f>
        <v>32344200</v>
      </c>
    </row>
    <row r="406" spans="1:17" ht="19.5">
      <c r="A406" s="1965" t="s">
        <v>160</v>
      </c>
      <c r="B406" s="1957"/>
      <c r="C406" s="1957"/>
      <c r="D406" s="1957"/>
      <c r="E406" s="1957"/>
      <c r="F406" s="1957"/>
      <c r="G406" s="1957"/>
      <c r="H406" s="1957"/>
      <c r="I406" s="1957"/>
      <c r="J406" s="1958"/>
      <c r="K406" s="1264">
        <f aca="true" t="shared" si="10" ref="K406:O407">K405</f>
        <v>41502051.769999996</v>
      </c>
      <c r="L406" s="1264">
        <f t="shared" si="10"/>
        <v>22333032</v>
      </c>
      <c r="M406" s="1265">
        <f t="shared" si="10"/>
        <v>33432900</v>
      </c>
      <c r="N406" s="1266">
        <f t="shared" si="10"/>
        <v>23724900</v>
      </c>
      <c r="O406" s="1267">
        <f t="shared" si="10"/>
        <v>24700400</v>
      </c>
      <c r="P406" s="1268">
        <f>IF(OR(O406&lt;=0,Q406&lt;=0),"-",(((Q406-O406)*100)/O406))</f>
        <v>30.946057553723826</v>
      </c>
      <c r="Q406" s="1264">
        <f>Q405</f>
        <v>32344200</v>
      </c>
    </row>
    <row r="407" spans="1:17" ht="20.25" thickBot="1">
      <c r="A407" s="1960" t="s">
        <v>174</v>
      </c>
      <c r="B407" s="1961"/>
      <c r="C407" s="1961"/>
      <c r="D407" s="1961"/>
      <c r="E407" s="1961"/>
      <c r="F407" s="1961"/>
      <c r="G407" s="1961"/>
      <c r="H407" s="1961"/>
      <c r="I407" s="1961"/>
      <c r="J407" s="1962"/>
      <c r="K407" s="1567">
        <f t="shared" si="10"/>
        <v>41502051.769999996</v>
      </c>
      <c r="L407" s="1567">
        <f t="shared" si="10"/>
        <v>22333032</v>
      </c>
      <c r="M407" s="1568">
        <f t="shared" si="10"/>
        <v>33432900</v>
      </c>
      <c r="N407" s="1569">
        <f t="shared" si="10"/>
        <v>23724900</v>
      </c>
      <c r="O407" s="1570">
        <f t="shared" si="10"/>
        <v>24700400</v>
      </c>
      <c r="P407" s="1509">
        <f>IF(OR(O407&lt;=0,Q407&lt;=0),"-",(((Q407-O407)*100)/O407))</f>
        <v>30.946057553723826</v>
      </c>
      <c r="Q407" s="1567">
        <f>Q406</f>
        <v>32344200</v>
      </c>
    </row>
    <row r="408" spans="1:17" ht="21" thickBot="1" thickTop="1">
      <c r="A408" s="1959" t="s">
        <v>354</v>
      </c>
      <c r="B408" s="1924"/>
      <c r="C408" s="1924"/>
      <c r="D408" s="1924"/>
      <c r="E408" s="1924"/>
      <c r="F408" s="1924"/>
      <c r="G408" s="1924"/>
      <c r="H408" s="1924"/>
      <c r="I408" s="1924"/>
      <c r="J408" s="1925"/>
      <c r="K408" s="1533">
        <f>SUM(K23+K407)</f>
        <v>48056751.769999996</v>
      </c>
      <c r="L408" s="1533">
        <f>SUM(L23+L407)</f>
        <v>26433932</v>
      </c>
      <c r="M408" s="1533">
        <f>SUM(M23+M407)</f>
        <v>38917100</v>
      </c>
      <c r="N408" s="1571">
        <f>SUM(N23+N407)</f>
        <v>25818700</v>
      </c>
      <c r="O408" s="1572">
        <f>SUM(O23+O407)</f>
        <v>34920400</v>
      </c>
      <c r="P408" s="1573">
        <f>IF(OR(O408&lt;=0,Q408&lt;=0),"-",(((Q408-O408)*100)/O408))</f>
        <v>8.372756325815283</v>
      </c>
      <c r="Q408" s="1533">
        <f>SUM(Q23+Q407)</f>
        <v>37844200</v>
      </c>
    </row>
    <row r="409" spans="1:17" ht="19.5" thickTop="1">
      <c r="A409" s="359"/>
      <c r="B409" s="359"/>
      <c r="C409" s="359"/>
      <c r="D409" s="359"/>
      <c r="E409" s="360"/>
      <c r="F409" s="360"/>
      <c r="G409" s="360"/>
      <c r="H409" s="360"/>
      <c r="I409" s="360"/>
      <c r="J409" s="360"/>
      <c r="K409" s="363"/>
      <c r="L409" s="363"/>
      <c r="M409" s="363"/>
      <c r="N409" s="363"/>
      <c r="O409" s="363"/>
      <c r="P409" s="1098"/>
      <c r="Q409" s="363"/>
    </row>
    <row r="410" spans="1:17" ht="18.75">
      <c r="A410" s="359"/>
      <c r="B410" s="359"/>
      <c r="C410" s="359"/>
      <c r="D410" s="359"/>
      <c r="E410" s="360"/>
      <c r="F410" s="360"/>
      <c r="G410" s="360"/>
      <c r="H410" s="360"/>
      <c r="I410" s="360"/>
      <c r="J410" s="360"/>
      <c r="K410" s="363"/>
      <c r="L410" s="363"/>
      <c r="M410" s="363"/>
      <c r="N410" s="363"/>
      <c r="O410" s="363"/>
      <c r="P410" s="1098"/>
      <c r="Q410" s="363"/>
    </row>
    <row r="411" spans="1:17" ht="18.75">
      <c r="A411" s="359"/>
      <c r="B411" s="359"/>
      <c r="C411" s="359"/>
      <c r="D411" s="359"/>
      <c r="E411" s="360"/>
      <c r="F411" s="360"/>
      <c r="G411" s="360"/>
      <c r="H411" s="360"/>
      <c r="I411" s="360"/>
      <c r="J411" s="360"/>
      <c r="K411" s="363"/>
      <c r="L411" s="363"/>
      <c r="M411" s="363"/>
      <c r="N411" s="363"/>
      <c r="O411" s="363"/>
      <c r="P411" s="1098"/>
      <c r="Q411" s="363"/>
    </row>
    <row r="412" spans="1:17" ht="18.75">
      <c r="A412" s="359"/>
      <c r="B412" s="359"/>
      <c r="C412" s="359"/>
      <c r="D412" s="359"/>
      <c r="E412" s="360"/>
      <c r="F412" s="360"/>
      <c r="G412" s="360"/>
      <c r="H412" s="360"/>
      <c r="I412" s="360"/>
      <c r="J412" s="360"/>
      <c r="K412" s="363"/>
      <c r="L412" s="363"/>
      <c r="M412" s="363"/>
      <c r="N412" s="363"/>
      <c r="O412" s="363"/>
      <c r="P412" s="1098"/>
      <c r="Q412" s="363"/>
    </row>
    <row r="413" spans="1:17" ht="18.75">
      <c r="A413" s="359"/>
      <c r="B413" s="359"/>
      <c r="C413" s="359"/>
      <c r="D413" s="359"/>
      <c r="E413" s="360"/>
      <c r="F413" s="360"/>
      <c r="G413" s="360"/>
      <c r="H413" s="360"/>
      <c r="I413" s="360"/>
      <c r="J413" s="360"/>
      <c r="K413" s="363"/>
      <c r="L413" s="363"/>
      <c r="M413" s="363"/>
      <c r="N413" s="363"/>
      <c r="O413" s="363"/>
      <c r="P413" s="1098"/>
      <c r="Q413" s="363"/>
    </row>
    <row r="414" spans="1:17" ht="18.75">
      <c r="A414" s="359"/>
      <c r="B414" s="359"/>
      <c r="C414" s="359"/>
      <c r="D414" s="359"/>
      <c r="E414" s="360"/>
      <c r="F414" s="360"/>
      <c r="G414" s="360"/>
      <c r="H414" s="360"/>
      <c r="I414" s="360"/>
      <c r="J414" s="360"/>
      <c r="K414" s="363"/>
      <c r="L414" s="363"/>
      <c r="M414" s="363"/>
      <c r="N414" s="363"/>
      <c r="O414" s="363"/>
      <c r="P414" s="1098"/>
      <c r="Q414" s="363"/>
    </row>
    <row r="415" spans="1:17" ht="18.75">
      <c r="A415" s="359"/>
      <c r="B415" s="359"/>
      <c r="C415" s="359"/>
      <c r="D415" s="359"/>
      <c r="E415" s="360"/>
      <c r="F415" s="360"/>
      <c r="G415" s="360"/>
      <c r="H415" s="360"/>
      <c r="I415" s="360"/>
      <c r="J415" s="360"/>
      <c r="K415" s="363"/>
      <c r="L415" s="363"/>
      <c r="M415" s="363"/>
      <c r="N415" s="363"/>
      <c r="O415" s="363"/>
      <c r="P415" s="1098"/>
      <c r="Q415" s="363"/>
    </row>
    <row r="416" spans="1:17" ht="18.75">
      <c r="A416" s="359"/>
      <c r="B416" s="359"/>
      <c r="C416" s="359"/>
      <c r="D416" s="359"/>
      <c r="E416" s="360"/>
      <c r="F416" s="360"/>
      <c r="G416" s="360"/>
      <c r="H416" s="360"/>
      <c r="I416" s="360"/>
      <c r="J416" s="360"/>
      <c r="K416" s="363"/>
      <c r="L416" s="363"/>
      <c r="M416" s="363"/>
      <c r="N416" s="363"/>
      <c r="O416" s="363"/>
      <c r="P416" s="1098"/>
      <c r="Q416" s="363"/>
    </row>
    <row r="417" spans="1:17" ht="18.75">
      <c r="A417" s="359"/>
      <c r="B417" s="359"/>
      <c r="C417" s="359"/>
      <c r="D417" s="359"/>
      <c r="E417" s="360"/>
      <c r="F417" s="360"/>
      <c r="G417" s="360"/>
      <c r="H417" s="360"/>
      <c r="I417" s="360"/>
      <c r="J417" s="360"/>
      <c r="K417" s="363"/>
      <c r="L417" s="363"/>
      <c r="M417" s="363"/>
      <c r="N417" s="363"/>
      <c r="O417" s="363"/>
      <c r="P417" s="1098"/>
      <c r="Q417" s="363"/>
    </row>
    <row r="418" spans="1:17" ht="18.75">
      <c r="A418" s="410"/>
      <c r="B418" s="410"/>
      <c r="C418" s="410"/>
      <c r="D418" s="410"/>
      <c r="E418" s="360"/>
      <c r="F418" s="431"/>
      <c r="G418" s="431"/>
      <c r="H418" s="431"/>
      <c r="I418" s="431"/>
      <c r="J418" s="431"/>
      <c r="K418" s="432"/>
      <c r="L418" s="432"/>
      <c r="M418" s="432"/>
      <c r="N418" s="432"/>
      <c r="O418" s="432"/>
      <c r="P418" s="1099"/>
      <c r="Q418" s="432"/>
    </row>
    <row r="419" spans="5:17" s="410" customFormat="1" ht="18.75">
      <c r="E419" s="360"/>
      <c r="F419" s="431"/>
      <c r="G419" s="431"/>
      <c r="H419" s="431"/>
      <c r="I419" s="431"/>
      <c r="J419" s="431"/>
      <c r="K419" s="432"/>
      <c r="L419" s="432"/>
      <c r="M419" s="432"/>
      <c r="N419" s="432"/>
      <c r="O419" s="432"/>
      <c r="P419" s="1099"/>
      <c r="Q419" s="432"/>
    </row>
    <row r="420" spans="5:17" s="410" customFormat="1" ht="18.75">
      <c r="E420" s="360"/>
      <c r="F420" s="431"/>
      <c r="G420" s="431"/>
      <c r="H420" s="431"/>
      <c r="I420" s="431"/>
      <c r="J420" s="431"/>
      <c r="K420" s="432"/>
      <c r="L420" s="432"/>
      <c r="M420" s="432"/>
      <c r="N420" s="432"/>
      <c r="O420" s="432"/>
      <c r="P420" s="1099"/>
      <c r="Q420" s="432"/>
    </row>
    <row r="421" spans="5:17" s="410" customFormat="1" ht="18.75">
      <c r="E421" s="360"/>
      <c r="F421" s="431"/>
      <c r="G421" s="431"/>
      <c r="H421" s="431"/>
      <c r="I421" s="431"/>
      <c r="J421" s="431"/>
      <c r="K421" s="432"/>
      <c r="L421" s="432"/>
      <c r="M421" s="432"/>
      <c r="N421" s="432"/>
      <c r="O421" s="432"/>
      <c r="P421" s="1099"/>
      <c r="Q421" s="432"/>
    </row>
    <row r="422" spans="5:17" s="410" customFormat="1" ht="18.75">
      <c r="E422" s="1966"/>
      <c r="F422" s="1966"/>
      <c r="G422" s="1966"/>
      <c r="H422" s="1966"/>
      <c r="I422" s="1966"/>
      <c r="J422" s="1966"/>
      <c r="K422" s="432"/>
      <c r="L422" s="432"/>
      <c r="M422" s="432"/>
      <c r="N422" s="432"/>
      <c r="O422" s="432"/>
      <c r="P422" s="1099"/>
      <c r="Q422" s="432"/>
    </row>
    <row r="423" spans="5:17" s="410" customFormat="1" ht="18.75">
      <c r="E423" s="1966"/>
      <c r="F423" s="1966"/>
      <c r="G423" s="1966"/>
      <c r="H423" s="1966"/>
      <c r="I423" s="1966"/>
      <c r="J423" s="1966"/>
      <c r="K423" s="432"/>
      <c r="L423" s="432"/>
      <c r="M423" s="432"/>
      <c r="N423" s="432"/>
      <c r="O423" s="432"/>
      <c r="P423" s="1099"/>
      <c r="Q423" s="432"/>
    </row>
    <row r="424" spans="5:17" s="410" customFormat="1" ht="18.75">
      <c r="E424" s="1966"/>
      <c r="F424" s="1966"/>
      <c r="G424" s="1966"/>
      <c r="H424" s="1966"/>
      <c r="I424" s="1966"/>
      <c r="J424" s="1966"/>
      <c r="K424" s="432"/>
      <c r="L424" s="432"/>
      <c r="M424" s="432"/>
      <c r="N424" s="432"/>
      <c r="O424" s="432"/>
      <c r="P424" s="1099"/>
      <c r="Q424" s="432"/>
    </row>
    <row r="425" spans="5:17" s="410" customFormat="1" ht="18.75">
      <c r="E425" s="1967"/>
      <c r="F425" s="1967"/>
      <c r="G425" s="1967"/>
      <c r="H425" s="1967"/>
      <c r="I425" s="1967"/>
      <c r="J425" s="1967"/>
      <c r="K425" s="432"/>
      <c r="L425" s="432"/>
      <c r="M425" s="432"/>
      <c r="N425" s="432"/>
      <c r="O425" s="362"/>
      <c r="P425" s="361"/>
      <c r="Q425" s="362"/>
    </row>
    <row r="426" spans="5:17" s="410" customFormat="1" ht="18.75">
      <c r="E426" s="1967"/>
      <c r="F426" s="1967"/>
      <c r="G426" s="1967"/>
      <c r="H426" s="1967"/>
      <c r="I426" s="1967"/>
      <c r="J426" s="1967"/>
      <c r="K426" s="432"/>
      <c r="L426" s="432"/>
      <c r="M426" s="432"/>
      <c r="N426" s="432"/>
      <c r="O426" s="362"/>
      <c r="P426" s="361"/>
      <c r="Q426" s="362"/>
    </row>
    <row r="427" spans="3:17" s="410" customFormat="1" ht="18.75">
      <c r="C427" s="1968"/>
      <c r="D427" s="1968"/>
      <c r="E427" s="1968"/>
      <c r="F427" s="1968"/>
      <c r="G427" s="1968"/>
      <c r="H427" s="1968"/>
      <c r="I427" s="1968"/>
      <c r="J427" s="1968"/>
      <c r="K427" s="432"/>
      <c r="L427" s="432"/>
      <c r="M427" s="432"/>
      <c r="N427" s="432"/>
      <c r="O427" s="432"/>
      <c r="P427" s="1099"/>
      <c r="Q427" s="432"/>
    </row>
    <row r="428" spans="4:17" s="410" customFormat="1" ht="18.75">
      <c r="D428" s="330"/>
      <c r="E428" s="330"/>
      <c r="F428" s="330"/>
      <c r="G428" s="330"/>
      <c r="H428" s="330"/>
      <c r="I428" s="330"/>
      <c r="J428" s="330"/>
      <c r="K428" s="432"/>
      <c r="L428" s="432"/>
      <c r="M428" s="432"/>
      <c r="N428" s="432"/>
      <c r="O428" s="432"/>
      <c r="P428" s="1099"/>
      <c r="Q428" s="432"/>
    </row>
    <row r="429" spans="5:17" s="410" customFormat="1" ht="18.75">
      <c r="E429" s="1966"/>
      <c r="F429" s="1966"/>
      <c r="G429" s="1966"/>
      <c r="H429" s="1966"/>
      <c r="I429" s="1966"/>
      <c r="J429" s="1966"/>
      <c r="K429" s="432"/>
      <c r="L429" s="432"/>
      <c r="M429" s="432"/>
      <c r="N429" s="432"/>
      <c r="O429" s="432"/>
      <c r="P429" s="1099"/>
      <c r="Q429" s="432"/>
    </row>
    <row r="430" spans="5:17" s="410" customFormat="1" ht="18.75">
      <c r="E430" s="1966"/>
      <c r="F430" s="1966"/>
      <c r="G430" s="1966"/>
      <c r="H430" s="1966"/>
      <c r="I430" s="1966"/>
      <c r="J430" s="1966"/>
      <c r="K430" s="432"/>
      <c r="L430" s="432"/>
      <c r="M430" s="432"/>
      <c r="N430" s="432"/>
      <c r="O430" s="432"/>
      <c r="P430" s="1099"/>
      <c r="Q430" s="432"/>
    </row>
    <row r="431" spans="5:17" s="410" customFormat="1" ht="18.75">
      <c r="E431" s="1966"/>
      <c r="F431" s="1966"/>
      <c r="G431" s="1966"/>
      <c r="H431" s="1966"/>
      <c r="I431" s="1966"/>
      <c r="J431" s="1966"/>
      <c r="K431" s="432"/>
      <c r="L431" s="432"/>
      <c r="M431" s="432"/>
      <c r="N431" s="432"/>
      <c r="O431" s="432"/>
      <c r="P431" s="1099"/>
      <c r="Q431" s="432"/>
    </row>
    <row r="432" spans="5:17" s="410" customFormat="1" ht="18.75">
      <c r="E432" s="1966"/>
      <c r="F432" s="1966"/>
      <c r="G432" s="1966"/>
      <c r="H432" s="1966"/>
      <c r="I432" s="1966"/>
      <c r="J432" s="1966"/>
      <c r="K432" s="432"/>
      <c r="L432" s="432"/>
      <c r="M432" s="432"/>
      <c r="N432" s="432"/>
      <c r="O432" s="432"/>
      <c r="P432" s="1099"/>
      <c r="Q432" s="432"/>
    </row>
    <row r="433" spans="5:17" s="410" customFormat="1" ht="18.75">
      <c r="E433" s="1966"/>
      <c r="F433" s="1966"/>
      <c r="G433" s="1966"/>
      <c r="H433" s="1966"/>
      <c r="I433" s="1966"/>
      <c r="J433" s="1966"/>
      <c r="K433" s="432"/>
      <c r="L433" s="432"/>
      <c r="M433" s="432"/>
      <c r="N433" s="432"/>
      <c r="O433" s="432"/>
      <c r="P433" s="1099"/>
      <c r="Q433" s="432"/>
    </row>
    <row r="434" spans="5:17" s="410" customFormat="1" ht="18.75">
      <c r="E434" s="1966"/>
      <c r="F434" s="1966"/>
      <c r="G434" s="1966"/>
      <c r="H434" s="1966"/>
      <c r="I434" s="1966"/>
      <c r="J434" s="1966"/>
      <c r="K434" s="432"/>
      <c r="L434" s="432"/>
      <c r="M434" s="432"/>
      <c r="N434" s="432"/>
      <c r="O434" s="432"/>
      <c r="P434" s="1099"/>
      <c r="Q434" s="432"/>
    </row>
    <row r="435" spans="5:17" s="410" customFormat="1" ht="18.75">
      <c r="E435" s="431"/>
      <c r="F435" s="431"/>
      <c r="G435" s="431"/>
      <c r="H435" s="431"/>
      <c r="I435" s="431"/>
      <c r="J435" s="431"/>
      <c r="K435" s="432"/>
      <c r="L435" s="432"/>
      <c r="M435" s="432"/>
      <c r="N435" s="432"/>
      <c r="O435" s="432"/>
      <c r="P435" s="1099"/>
      <c r="Q435" s="432"/>
    </row>
    <row r="436" spans="9:17" s="410" customFormat="1" ht="18.75">
      <c r="I436" s="1967"/>
      <c r="J436" s="1967"/>
      <c r="K436" s="432"/>
      <c r="L436" s="432"/>
      <c r="M436" s="432"/>
      <c r="N436" s="432"/>
      <c r="O436" s="362"/>
      <c r="P436" s="361"/>
      <c r="Q436" s="362"/>
    </row>
    <row r="437" spans="4:17" s="410" customFormat="1" ht="18.75">
      <c r="D437" s="364"/>
      <c r="K437" s="432"/>
      <c r="L437" s="432"/>
      <c r="M437" s="432"/>
      <c r="N437" s="432"/>
      <c r="O437" s="432"/>
      <c r="P437" s="1099"/>
      <c r="Q437" s="432"/>
    </row>
    <row r="438" spans="5:17" s="410" customFormat="1" ht="18.75">
      <c r="E438" s="1966"/>
      <c r="F438" s="1966"/>
      <c r="G438" s="1966"/>
      <c r="H438" s="1966"/>
      <c r="I438" s="1966"/>
      <c r="J438" s="1966"/>
      <c r="K438" s="432"/>
      <c r="L438" s="432"/>
      <c r="M438" s="432"/>
      <c r="N438" s="432"/>
      <c r="O438" s="432"/>
      <c r="P438" s="1099"/>
      <c r="Q438" s="432"/>
    </row>
    <row r="439" spans="5:17" s="410" customFormat="1" ht="18.75">
      <c r="E439" s="1966"/>
      <c r="F439" s="1966"/>
      <c r="G439" s="1966"/>
      <c r="H439" s="1966"/>
      <c r="I439" s="1966"/>
      <c r="J439" s="1966"/>
      <c r="K439" s="432"/>
      <c r="L439" s="432"/>
      <c r="M439" s="432"/>
      <c r="N439" s="432"/>
      <c r="O439" s="432"/>
      <c r="P439" s="1099"/>
      <c r="Q439" s="432"/>
    </row>
    <row r="440" spans="5:17" s="410" customFormat="1" ht="18.75">
      <c r="E440" s="431"/>
      <c r="F440" s="431"/>
      <c r="G440" s="431"/>
      <c r="H440" s="431"/>
      <c r="I440" s="431"/>
      <c r="J440" s="431"/>
      <c r="K440" s="432"/>
      <c r="L440" s="432"/>
      <c r="M440" s="432"/>
      <c r="N440" s="432"/>
      <c r="O440" s="432"/>
      <c r="P440" s="1099"/>
      <c r="Q440" s="432"/>
    </row>
    <row r="441" spans="5:17" s="410" customFormat="1" ht="18.75">
      <c r="E441" s="1966"/>
      <c r="F441" s="1966"/>
      <c r="G441" s="1966"/>
      <c r="H441" s="1966"/>
      <c r="I441" s="1966"/>
      <c r="J441" s="1966"/>
      <c r="K441" s="432"/>
      <c r="L441" s="432"/>
      <c r="M441" s="432"/>
      <c r="N441" s="432"/>
      <c r="O441" s="432"/>
      <c r="P441" s="1099"/>
      <c r="Q441" s="432"/>
    </row>
    <row r="442" spans="5:17" s="410" customFormat="1" ht="18.75">
      <c r="E442" s="1966"/>
      <c r="F442" s="1966"/>
      <c r="G442" s="1966"/>
      <c r="H442" s="1966"/>
      <c r="I442" s="1966"/>
      <c r="J442" s="1966"/>
      <c r="K442" s="432"/>
      <c r="L442" s="432"/>
      <c r="M442" s="432"/>
      <c r="N442" s="432"/>
      <c r="O442" s="432"/>
      <c r="P442" s="1099"/>
      <c r="Q442" s="432"/>
    </row>
    <row r="443" spans="5:17" s="410" customFormat="1" ht="18.75">
      <c r="E443" s="431"/>
      <c r="F443" s="431"/>
      <c r="G443" s="431"/>
      <c r="H443" s="431"/>
      <c r="I443" s="431"/>
      <c r="J443" s="431"/>
      <c r="K443" s="432"/>
      <c r="L443" s="432"/>
      <c r="M443" s="432"/>
      <c r="N443" s="432"/>
      <c r="O443" s="432"/>
      <c r="P443" s="1099"/>
      <c r="Q443" s="432"/>
    </row>
    <row r="444" spans="5:17" s="410" customFormat="1" ht="18.75">
      <c r="E444" s="431"/>
      <c r="F444" s="431"/>
      <c r="G444" s="431"/>
      <c r="H444" s="431"/>
      <c r="I444" s="431"/>
      <c r="J444" s="431"/>
      <c r="K444" s="432"/>
      <c r="L444" s="432"/>
      <c r="M444" s="432"/>
      <c r="N444" s="432"/>
      <c r="O444" s="432"/>
      <c r="P444" s="1099"/>
      <c r="Q444" s="432"/>
    </row>
    <row r="445" spans="5:17" s="410" customFormat="1" ht="18.75">
      <c r="E445" s="431"/>
      <c r="F445" s="431"/>
      <c r="G445" s="431"/>
      <c r="H445" s="431"/>
      <c r="I445" s="431"/>
      <c r="J445" s="431"/>
      <c r="K445" s="432"/>
      <c r="L445" s="432"/>
      <c r="M445" s="432"/>
      <c r="N445" s="432"/>
      <c r="O445" s="432"/>
      <c r="P445" s="1099"/>
      <c r="Q445" s="432"/>
    </row>
    <row r="446" spans="5:17" s="410" customFormat="1" ht="18.75">
      <c r="E446" s="1966"/>
      <c r="F446" s="1966"/>
      <c r="G446" s="1966"/>
      <c r="H446" s="1966"/>
      <c r="I446" s="1966"/>
      <c r="J446" s="1966"/>
      <c r="K446" s="432"/>
      <c r="L446" s="432"/>
      <c r="M446" s="432"/>
      <c r="N446" s="432"/>
      <c r="O446" s="432"/>
      <c r="P446" s="1099"/>
      <c r="Q446" s="432"/>
    </row>
    <row r="447" spans="5:17" s="410" customFormat="1" ht="18.75">
      <c r="E447" s="1966"/>
      <c r="F447" s="1966"/>
      <c r="G447" s="1966"/>
      <c r="H447" s="1966"/>
      <c r="I447" s="1966"/>
      <c r="J447" s="1966"/>
      <c r="K447" s="432"/>
      <c r="L447" s="432"/>
      <c r="M447" s="432"/>
      <c r="N447" s="432"/>
      <c r="O447" s="432"/>
      <c r="P447" s="1099"/>
      <c r="Q447" s="432"/>
    </row>
    <row r="448" spans="5:17" s="410" customFormat="1" ht="18.75">
      <c r="E448" s="1966"/>
      <c r="F448" s="1966"/>
      <c r="G448" s="1966"/>
      <c r="H448" s="1966"/>
      <c r="I448" s="1966"/>
      <c r="J448" s="1966"/>
      <c r="K448" s="432"/>
      <c r="L448" s="432"/>
      <c r="M448" s="432"/>
      <c r="N448" s="432"/>
      <c r="O448" s="432"/>
      <c r="P448" s="1099"/>
      <c r="Q448" s="432"/>
    </row>
    <row r="449" spans="5:17" s="410" customFormat="1" ht="18.75">
      <c r="E449" s="1966"/>
      <c r="F449" s="1966"/>
      <c r="G449" s="1966"/>
      <c r="H449" s="1966"/>
      <c r="I449" s="1966"/>
      <c r="J449" s="1966"/>
      <c r="K449" s="432"/>
      <c r="L449" s="432"/>
      <c r="M449" s="432"/>
      <c r="N449" s="432"/>
      <c r="O449" s="432"/>
      <c r="P449" s="1099"/>
      <c r="Q449" s="432"/>
    </row>
    <row r="450" spans="5:17" s="410" customFormat="1" ht="18.75">
      <c r="E450" s="1966"/>
      <c r="F450" s="1966"/>
      <c r="G450" s="1966"/>
      <c r="H450" s="1966"/>
      <c r="I450" s="1966"/>
      <c r="J450" s="1966"/>
      <c r="K450" s="432"/>
      <c r="L450" s="432"/>
      <c r="M450" s="432"/>
      <c r="N450" s="432"/>
      <c r="O450" s="432"/>
      <c r="P450" s="1099"/>
      <c r="Q450" s="432"/>
    </row>
    <row r="451" spans="5:17" s="410" customFormat="1" ht="18.75">
      <c r="E451" s="1966"/>
      <c r="F451" s="1966"/>
      <c r="G451" s="1966"/>
      <c r="H451" s="1966"/>
      <c r="I451" s="1966"/>
      <c r="J451" s="1966"/>
      <c r="K451" s="432"/>
      <c r="L451" s="432"/>
      <c r="M451" s="432"/>
      <c r="N451" s="432"/>
      <c r="O451" s="432"/>
      <c r="P451" s="1099"/>
      <c r="Q451" s="432"/>
    </row>
    <row r="452" spans="5:17" s="410" customFormat="1" ht="18.75">
      <c r="E452" s="1966"/>
      <c r="F452" s="1966"/>
      <c r="G452" s="1966"/>
      <c r="H452" s="1966"/>
      <c r="I452" s="1966"/>
      <c r="J452" s="1966"/>
      <c r="K452" s="432"/>
      <c r="L452" s="432"/>
      <c r="M452" s="432"/>
      <c r="N452" s="432"/>
      <c r="O452" s="432"/>
      <c r="P452" s="1099"/>
      <c r="Q452" s="432"/>
    </row>
    <row r="453" spans="5:17" s="436" customFormat="1" ht="21" customHeight="1">
      <c r="E453" s="1963"/>
      <c r="F453" s="1963"/>
      <c r="G453" s="1963"/>
      <c r="H453" s="1963"/>
      <c r="I453" s="1963"/>
      <c r="J453" s="1963"/>
      <c r="K453" s="435"/>
      <c r="L453" s="435"/>
      <c r="M453" s="435"/>
      <c r="N453" s="435"/>
      <c r="O453" s="435"/>
      <c r="P453" s="1099"/>
      <c r="Q453" s="435"/>
    </row>
    <row r="454" spans="11:17" s="410" customFormat="1" ht="18.75">
      <c r="K454" s="432"/>
      <c r="L454" s="432"/>
      <c r="M454" s="432"/>
      <c r="N454" s="432"/>
      <c r="O454" s="432"/>
      <c r="P454" s="1099"/>
      <c r="Q454" s="432"/>
    </row>
    <row r="455" spans="5:17" s="437" customFormat="1" ht="37.5" customHeight="1">
      <c r="E455" s="1963"/>
      <c r="F455" s="1963"/>
      <c r="G455" s="1963"/>
      <c r="H455" s="1963"/>
      <c r="I455" s="1963"/>
      <c r="J455" s="1963"/>
      <c r="K455" s="438"/>
      <c r="L455" s="438"/>
      <c r="M455" s="438"/>
      <c r="N455" s="438"/>
      <c r="O455" s="438"/>
      <c r="P455" s="1100"/>
      <c r="Q455" s="438"/>
    </row>
    <row r="456" spans="5:17" s="410" customFormat="1" ht="18.75">
      <c r="E456" s="1966"/>
      <c r="F456" s="1966"/>
      <c r="G456" s="1966"/>
      <c r="H456" s="1966"/>
      <c r="I456" s="1966"/>
      <c r="J456" s="1966"/>
      <c r="K456" s="432"/>
      <c r="L456" s="432"/>
      <c r="M456" s="432"/>
      <c r="N456" s="432"/>
      <c r="O456" s="432"/>
      <c r="P456" s="1099"/>
      <c r="Q456" s="432"/>
    </row>
    <row r="457" spans="5:17" s="410" customFormat="1" ht="18.75">
      <c r="E457" s="1966"/>
      <c r="F457" s="1966"/>
      <c r="G457" s="1966"/>
      <c r="H457" s="1966"/>
      <c r="I457" s="1966"/>
      <c r="J457" s="1966"/>
      <c r="K457" s="432"/>
      <c r="L457" s="432"/>
      <c r="M457" s="432"/>
      <c r="N457" s="432"/>
      <c r="O457" s="432"/>
      <c r="P457" s="1099"/>
      <c r="Q457" s="432"/>
    </row>
    <row r="458" spans="5:17" s="410" customFormat="1" ht="18.75">
      <c r="E458" s="1966"/>
      <c r="F458" s="1966"/>
      <c r="G458" s="1966"/>
      <c r="H458" s="1966"/>
      <c r="I458" s="1966"/>
      <c r="J458" s="1966"/>
      <c r="K458" s="432"/>
      <c r="L458" s="432"/>
      <c r="M458" s="432"/>
      <c r="N458" s="432"/>
      <c r="O458" s="432"/>
      <c r="P458" s="1099"/>
      <c r="Q458" s="432"/>
    </row>
    <row r="459" spans="7:17" s="410" customFormat="1" ht="18.75">
      <c r="G459" s="1967"/>
      <c r="H459" s="1967"/>
      <c r="I459" s="1967"/>
      <c r="J459" s="1967"/>
      <c r="K459" s="432"/>
      <c r="L459" s="432"/>
      <c r="M459" s="432"/>
      <c r="N459" s="432"/>
      <c r="O459" s="362"/>
      <c r="P459" s="361"/>
      <c r="Q459" s="362"/>
    </row>
    <row r="460" spans="4:17" s="410" customFormat="1" ht="18.75">
      <c r="D460" s="364"/>
      <c r="K460" s="432"/>
      <c r="L460" s="432"/>
      <c r="M460" s="432"/>
      <c r="N460" s="432"/>
      <c r="O460" s="432"/>
      <c r="P460" s="1099"/>
      <c r="Q460" s="432"/>
    </row>
    <row r="461" spans="5:17" s="410" customFormat="1" ht="21" customHeight="1">
      <c r="E461" s="1964"/>
      <c r="F461" s="1964"/>
      <c r="G461" s="1964"/>
      <c r="H461" s="1964"/>
      <c r="I461" s="1964"/>
      <c r="J461" s="1964"/>
      <c r="K461" s="432"/>
      <c r="L461" s="432"/>
      <c r="M461" s="432"/>
      <c r="N461" s="432"/>
      <c r="O461" s="432"/>
      <c r="P461" s="1099"/>
      <c r="Q461" s="432"/>
    </row>
    <row r="462" spans="5:17" s="410" customFormat="1" ht="21" customHeight="1">
      <c r="E462" s="1964"/>
      <c r="F462" s="1964"/>
      <c r="G462" s="1964"/>
      <c r="H462" s="1964"/>
      <c r="I462" s="1964"/>
      <c r="J462" s="1964"/>
      <c r="K462" s="432"/>
      <c r="L462" s="432"/>
      <c r="M462" s="432"/>
      <c r="N462" s="432"/>
      <c r="O462" s="432"/>
      <c r="P462" s="1099"/>
      <c r="Q462" s="432"/>
    </row>
    <row r="463" spans="5:17" s="410" customFormat="1" ht="21" customHeight="1">
      <c r="E463" s="1964"/>
      <c r="F463" s="1964"/>
      <c r="G463" s="1964"/>
      <c r="H463" s="1964"/>
      <c r="I463" s="1964"/>
      <c r="J463" s="1964"/>
      <c r="K463" s="432"/>
      <c r="L463" s="432"/>
      <c r="M463" s="432"/>
      <c r="N463" s="432"/>
      <c r="O463" s="432"/>
      <c r="P463" s="1099"/>
      <c r="Q463" s="432"/>
    </row>
    <row r="464" spans="5:17" s="410" customFormat="1" ht="21" customHeight="1">
      <c r="E464" s="1964"/>
      <c r="F464" s="1964"/>
      <c r="G464" s="1964"/>
      <c r="H464" s="1964"/>
      <c r="I464" s="1964"/>
      <c r="J464" s="1964"/>
      <c r="K464" s="432"/>
      <c r="L464" s="432"/>
      <c r="M464" s="432"/>
      <c r="N464" s="432"/>
      <c r="O464" s="432"/>
      <c r="P464" s="1099"/>
      <c r="Q464" s="432"/>
    </row>
    <row r="465" spans="5:17" s="410" customFormat="1" ht="21" customHeight="1">
      <c r="E465" s="1964"/>
      <c r="F465" s="1964"/>
      <c r="G465" s="1964"/>
      <c r="H465" s="1964"/>
      <c r="I465" s="1964"/>
      <c r="J465" s="1964"/>
      <c r="K465" s="432"/>
      <c r="L465" s="432"/>
      <c r="M465" s="432"/>
      <c r="N465" s="432"/>
      <c r="O465" s="432"/>
      <c r="P465" s="1099"/>
      <c r="Q465" s="432"/>
    </row>
    <row r="466" spans="5:17" s="410" customFormat="1" ht="21" customHeight="1">
      <c r="E466" s="1964"/>
      <c r="F466" s="1964"/>
      <c r="G466" s="1964"/>
      <c r="H466" s="1964"/>
      <c r="I466" s="1964"/>
      <c r="J466" s="1964"/>
      <c r="K466" s="432"/>
      <c r="L466" s="432"/>
      <c r="M466" s="432"/>
      <c r="N466" s="432"/>
      <c r="O466" s="432"/>
      <c r="P466" s="1099"/>
      <c r="Q466" s="432"/>
    </row>
    <row r="467" spans="5:17" s="410" customFormat="1" ht="21" customHeight="1">
      <c r="E467" s="1964"/>
      <c r="F467" s="1964"/>
      <c r="G467" s="1964"/>
      <c r="H467" s="1964"/>
      <c r="I467" s="1964"/>
      <c r="J467" s="1964"/>
      <c r="K467" s="432"/>
      <c r="L467" s="432"/>
      <c r="M467" s="432"/>
      <c r="N467" s="432"/>
      <c r="O467" s="432"/>
      <c r="P467" s="1099"/>
      <c r="Q467" s="432"/>
    </row>
    <row r="468" spans="5:17" s="410" customFormat="1" ht="21" customHeight="1">
      <c r="E468" s="1964"/>
      <c r="F468" s="1964"/>
      <c r="G468" s="1964"/>
      <c r="H468" s="1964"/>
      <c r="I468" s="1964"/>
      <c r="J468" s="1964"/>
      <c r="K468" s="432"/>
      <c r="L468" s="432"/>
      <c r="M468" s="432"/>
      <c r="N468" s="432"/>
      <c r="O468" s="432"/>
      <c r="P468" s="1099"/>
      <c r="Q468" s="432"/>
    </row>
    <row r="469" spans="5:17" s="410" customFormat="1" ht="21" customHeight="1">
      <c r="E469" s="1964"/>
      <c r="F469" s="1964"/>
      <c r="G469" s="1964"/>
      <c r="H469" s="1964"/>
      <c r="I469" s="1964"/>
      <c r="J469" s="1964"/>
      <c r="K469" s="432"/>
      <c r="L469" s="432"/>
      <c r="M469" s="432"/>
      <c r="N469" s="432"/>
      <c r="O469" s="432"/>
      <c r="P469" s="1099"/>
      <c r="Q469" s="432"/>
    </row>
    <row r="470" spans="5:17" s="410" customFormat="1" ht="18.75">
      <c r="E470" s="1967"/>
      <c r="F470" s="1967"/>
      <c r="G470" s="1967"/>
      <c r="H470" s="1967"/>
      <c r="I470" s="1967"/>
      <c r="J470" s="1967"/>
      <c r="K470" s="432"/>
      <c r="L470" s="432"/>
      <c r="M470" s="432"/>
      <c r="N470" s="432"/>
      <c r="O470" s="362"/>
      <c r="P470" s="361"/>
      <c r="Q470" s="362"/>
    </row>
    <row r="471" spans="4:17" s="410" customFormat="1" ht="18.75">
      <c r="D471" s="364"/>
      <c r="E471" s="439"/>
      <c r="F471" s="439"/>
      <c r="G471" s="439"/>
      <c r="H471" s="439"/>
      <c r="I471" s="439"/>
      <c r="J471" s="439"/>
      <c r="K471" s="432"/>
      <c r="L471" s="432"/>
      <c r="M471" s="432"/>
      <c r="N471" s="432"/>
      <c r="O471" s="432"/>
      <c r="P471" s="1099"/>
      <c r="Q471" s="432"/>
    </row>
    <row r="472" spans="5:17" s="410" customFormat="1" ht="21" customHeight="1">
      <c r="E472" s="1964"/>
      <c r="F472" s="1964"/>
      <c r="G472" s="1964"/>
      <c r="H472" s="1964"/>
      <c r="I472" s="1964"/>
      <c r="J472" s="1964"/>
      <c r="K472" s="432"/>
      <c r="L472" s="432"/>
      <c r="M472" s="432"/>
      <c r="N472" s="432"/>
      <c r="O472" s="432"/>
      <c r="P472" s="1099"/>
      <c r="Q472" s="432"/>
    </row>
    <row r="473" spans="5:17" s="410" customFormat="1" ht="21" customHeight="1">
      <c r="E473" s="1964"/>
      <c r="F473" s="1964"/>
      <c r="G473" s="1964"/>
      <c r="H473" s="1964"/>
      <c r="I473" s="1964"/>
      <c r="J473" s="1964"/>
      <c r="K473" s="432"/>
      <c r="L473" s="432"/>
      <c r="M473" s="432"/>
      <c r="N473" s="432"/>
      <c r="O473" s="432"/>
      <c r="P473" s="1099"/>
      <c r="Q473" s="432"/>
    </row>
    <row r="474" spans="5:17" s="410" customFormat="1" ht="21" customHeight="1">
      <c r="E474" s="1964"/>
      <c r="F474" s="1964"/>
      <c r="G474" s="1964"/>
      <c r="H474" s="1964"/>
      <c r="I474" s="1964"/>
      <c r="J474" s="1964"/>
      <c r="K474" s="432"/>
      <c r="L474" s="432"/>
      <c r="M474" s="432"/>
      <c r="N474" s="432"/>
      <c r="O474" s="432"/>
      <c r="P474" s="1099"/>
      <c r="Q474" s="432"/>
    </row>
    <row r="475" spans="5:17" s="410" customFormat="1" ht="21" customHeight="1">
      <c r="E475" s="1964"/>
      <c r="F475" s="1964"/>
      <c r="G475" s="1964"/>
      <c r="H475" s="1964"/>
      <c r="I475" s="1964"/>
      <c r="J475" s="1964"/>
      <c r="K475" s="432"/>
      <c r="L475" s="432"/>
      <c r="M475" s="432"/>
      <c r="N475" s="432"/>
      <c r="O475" s="432"/>
      <c r="P475" s="1099"/>
      <c r="Q475" s="432"/>
    </row>
    <row r="476" spans="5:17" s="410" customFormat="1" ht="21" customHeight="1">
      <c r="E476" s="1964"/>
      <c r="F476" s="1964"/>
      <c r="G476" s="1964"/>
      <c r="H476" s="1964"/>
      <c r="I476" s="1964"/>
      <c r="J476" s="1964"/>
      <c r="K476" s="432"/>
      <c r="L476" s="432"/>
      <c r="M476" s="432"/>
      <c r="N476" s="432"/>
      <c r="O476" s="432"/>
      <c r="P476" s="1099"/>
      <c r="Q476" s="432"/>
    </row>
    <row r="477" spans="9:17" s="410" customFormat="1" ht="18.75">
      <c r="I477" s="1967"/>
      <c r="J477" s="1967"/>
      <c r="K477" s="432"/>
      <c r="L477" s="432"/>
      <c r="M477" s="432"/>
      <c r="N477" s="432"/>
      <c r="O477" s="362"/>
      <c r="P477" s="361"/>
      <c r="Q477" s="362"/>
    </row>
    <row r="478" spans="9:17" s="410" customFormat="1" ht="18.75">
      <c r="I478" s="1967"/>
      <c r="J478" s="1967"/>
      <c r="K478" s="432"/>
      <c r="L478" s="432"/>
      <c r="M478" s="432"/>
      <c r="N478" s="432"/>
      <c r="O478" s="362"/>
      <c r="P478" s="361"/>
      <c r="Q478" s="362"/>
    </row>
    <row r="479" spans="3:17" s="410" customFormat="1" ht="18.75">
      <c r="C479" s="364"/>
      <c r="I479" s="434"/>
      <c r="J479" s="434"/>
      <c r="K479" s="432"/>
      <c r="L479" s="432"/>
      <c r="M479" s="432"/>
      <c r="N479" s="432"/>
      <c r="O479" s="432"/>
      <c r="P479" s="1099"/>
      <c r="Q479" s="432"/>
    </row>
    <row r="480" spans="4:17" s="410" customFormat="1" ht="18.75">
      <c r="D480" s="1968"/>
      <c r="E480" s="1968"/>
      <c r="F480" s="1968"/>
      <c r="G480" s="1968"/>
      <c r="K480" s="432"/>
      <c r="L480" s="432"/>
      <c r="M480" s="432"/>
      <c r="N480" s="432"/>
      <c r="O480" s="432"/>
      <c r="P480" s="1099"/>
      <c r="Q480" s="432"/>
    </row>
    <row r="481" spans="4:17" s="410" customFormat="1" ht="18.75">
      <c r="D481" s="330"/>
      <c r="E481" s="1966"/>
      <c r="F481" s="1966"/>
      <c r="G481" s="1966"/>
      <c r="H481" s="1966"/>
      <c r="I481" s="1966"/>
      <c r="J481" s="1966"/>
      <c r="K481" s="432"/>
      <c r="L481" s="432"/>
      <c r="M481" s="432"/>
      <c r="N481" s="432"/>
      <c r="O481" s="432"/>
      <c r="P481" s="1099"/>
      <c r="Q481" s="432"/>
    </row>
    <row r="482" spans="11:17" s="410" customFormat="1" ht="18.75">
      <c r="K482" s="432"/>
      <c r="L482" s="432"/>
      <c r="M482" s="432"/>
      <c r="N482" s="432"/>
      <c r="O482" s="432"/>
      <c r="P482" s="433"/>
      <c r="Q482" s="432"/>
    </row>
    <row r="483" spans="10:17" s="410" customFormat="1" ht="18.75">
      <c r="J483" s="434"/>
      <c r="K483" s="432"/>
      <c r="L483" s="432"/>
      <c r="M483" s="432"/>
      <c r="N483" s="432"/>
      <c r="O483" s="362"/>
      <c r="P483" s="361"/>
      <c r="Q483" s="362"/>
    </row>
    <row r="484" spans="3:17" s="410" customFormat="1" ht="18.75">
      <c r="C484" s="364"/>
      <c r="K484" s="432"/>
      <c r="L484" s="432"/>
      <c r="M484" s="432"/>
      <c r="N484" s="432"/>
      <c r="O484" s="432"/>
      <c r="P484" s="1099"/>
      <c r="Q484" s="432"/>
    </row>
    <row r="485" spans="4:17" s="410" customFormat="1" ht="18.75">
      <c r="D485" s="364"/>
      <c r="K485" s="432"/>
      <c r="L485" s="432"/>
      <c r="M485" s="432"/>
      <c r="N485" s="432"/>
      <c r="O485" s="432"/>
      <c r="P485" s="1099"/>
      <c r="Q485" s="432"/>
    </row>
    <row r="486" spans="5:17" s="410" customFormat="1" ht="18.75">
      <c r="E486" s="1968"/>
      <c r="F486" s="1968"/>
      <c r="G486" s="1968"/>
      <c r="H486" s="1968"/>
      <c r="K486" s="432"/>
      <c r="L486" s="432"/>
      <c r="M486" s="432"/>
      <c r="N486" s="432"/>
      <c r="O486" s="432"/>
      <c r="P486" s="1099"/>
      <c r="Q486" s="432"/>
    </row>
    <row r="487" spans="11:17" s="410" customFormat="1" ht="18.75">
      <c r="K487" s="432"/>
      <c r="L487" s="432"/>
      <c r="M487" s="432"/>
      <c r="N487" s="432"/>
      <c r="O487" s="433"/>
      <c r="P487" s="433"/>
      <c r="Q487" s="433"/>
    </row>
    <row r="488" spans="6:17" s="410" customFormat="1" ht="18.75">
      <c r="F488" s="1966"/>
      <c r="G488" s="1966"/>
      <c r="H488" s="1966"/>
      <c r="I488" s="1966"/>
      <c r="J488" s="1966"/>
      <c r="K488" s="432"/>
      <c r="L488" s="432"/>
      <c r="M488" s="432"/>
      <c r="N488" s="432"/>
      <c r="O488" s="433"/>
      <c r="P488" s="433"/>
      <c r="Q488" s="433"/>
    </row>
    <row r="489" spans="6:17" s="410" customFormat="1" ht="21" customHeight="1">
      <c r="F489" s="1972"/>
      <c r="G489" s="1972"/>
      <c r="H489" s="1972"/>
      <c r="I489" s="1972"/>
      <c r="J489" s="431"/>
      <c r="K489" s="432"/>
      <c r="L489" s="432"/>
      <c r="M489" s="432"/>
      <c r="N489" s="432"/>
      <c r="O489" s="433"/>
      <c r="P489" s="433"/>
      <c r="Q489" s="433"/>
    </row>
    <row r="490" spans="5:17" s="410" customFormat="1" ht="21" customHeight="1">
      <c r="E490" s="1968"/>
      <c r="F490" s="1968"/>
      <c r="G490" s="1968"/>
      <c r="H490" s="1968"/>
      <c r="I490" s="440"/>
      <c r="J490" s="431"/>
      <c r="K490" s="432"/>
      <c r="L490" s="432"/>
      <c r="M490" s="432"/>
      <c r="N490" s="432"/>
      <c r="O490" s="432"/>
      <c r="P490" s="1099"/>
      <c r="Q490" s="432"/>
    </row>
    <row r="491" spans="6:17" s="410" customFormat="1" ht="21" customHeight="1">
      <c r="F491" s="1966"/>
      <c r="G491" s="1966"/>
      <c r="H491" s="1966"/>
      <c r="I491" s="1966"/>
      <c r="J491" s="1966"/>
      <c r="K491" s="432"/>
      <c r="L491" s="432"/>
      <c r="M491" s="432"/>
      <c r="N491" s="432"/>
      <c r="O491" s="433"/>
      <c r="P491" s="1099"/>
      <c r="Q491" s="433"/>
    </row>
    <row r="492" spans="6:17" s="410" customFormat="1" ht="21" customHeight="1">
      <c r="F492" s="1963"/>
      <c r="G492" s="1963"/>
      <c r="H492" s="1963"/>
      <c r="I492" s="1963"/>
      <c r="J492" s="1963"/>
      <c r="K492" s="432"/>
      <c r="L492" s="432"/>
      <c r="M492" s="432"/>
      <c r="N492" s="432"/>
      <c r="O492" s="432"/>
      <c r="P492" s="1099"/>
      <c r="Q492" s="432"/>
    </row>
    <row r="493" spans="6:17" s="410" customFormat="1" ht="21" customHeight="1">
      <c r="F493" s="1963"/>
      <c r="G493" s="1963"/>
      <c r="H493" s="1963"/>
      <c r="I493" s="1963"/>
      <c r="J493" s="1963"/>
      <c r="K493" s="432"/>
      <c r="L493" s="432"/>
      <c r="M493" s="432"/>
      <c r="N493" s="432"/>
      <c r="O493" s="432"/>
      <c r="P493" s="1099"/>
      <c r="Q493" s="432"/>
    </row>
    <row r="494" spans="6:17" s="410" customFormat="1" ht="21" customHeight="1">
      <c r="F494" s="1963"/>
      <c r="G494" s="1963"/>
      <c r="H494" s="1963"/>
      <c r="I494" s="1963"/>
      <c r="J494" s="1963"/>
      <c r="K494" s="432"/>
      <c r="L494" s="432"/>
      <c r="M494" s="432"/>
      <c r="N494" s="432"/>
      <c r="O494" s="432"/>
      <c r="P494" s="1099"/>
      <c r="Q494" s="432"/>
    </row>
    <row r="495" spans="5:17" s="410" customFormat="1" ht="21" customHeight="1">
      <c r="E495" s="1968"/>
      <c r="F495" s="1968"/>
      <c r="G495" s="1968"/>
      <c r="H495" s="1968"/>
      <c r="I495" s="440"/>
      <c r="J495" s="440"/>
      <c r="K495" s="432"/>
      <c r="L495" s="432"/>
      <c r="M495" s="432"/>
      <c r="N495" s="432"/>
      <c r="O495" s="432"/>
      <c r="P495" s="1099"/>
      <c r="Q495" s="432"/>
    </row>
    <row r="496" spans="6:17" s="410" customFormat="1" ht="21" customHeight="1">
      <c r="F496" s="1966"/>
      <c r="G496" s="1966"/>
      <c r="H496" s="1966"/>
      <c r="I496" s="1966"/>
      <c r="J496" s="1966"/>
      <c r="K496" s="432"/>
      <c r="L496" s="432"/>
      <c r="M496" s="432"/>
      <c r="N496" s="432"/>
      <c r="O496" s="432"/>
      <c r="P496" s="1099"/>
      <c r="Q496" s="432"/>
    </row>
    <row r="497" spans="6:17" s="410" customFormat="1" ht="21" customHeight="1">
      <c r="F497" s="1966"/>
      <c r="G497" s="1966"/>
      <c r="H497" s="1966"/>
      <c r="I497" s="1966"/>
      <c r="J497" s="1966"/>
      <c r="K497" s="432"/>
      <c r="L497" s="432"/>
      <c r="M497" s="432"/>
      <c r="N497" s="432"/>
      <c r="O497" s="432"/>
      <c r="P497" s="1099"/>
      <c r="Q497" s="432"/>
    </row>
    <row r="498" spans="6:17" s="410" customFormat="1" ht="21" customHeight="1">
      <c r="F498" s="1966"/>
      <c r="G498" s="1966"/>
      <c r="H498" s="1966"/>
      <c r="I498" s="1966"/>
      <c r="J498" s="1966"/>
      <c r="K498" s="432"/>
      <c r="L498" s="432"/>
      <c r="M498" s="432"/>
      <c r="N498" s="432"/>
      <c r="O498" s="433"/>
      <c r="P498" s="1099"/>
      <c r="Q498" s="433"/>
    </row>
    <row r="499" spans="6:17" s="410" customFormat="1" ht="21" customHeight="1">
      <c r="F499" s="1966"/>
      <c r="G499" s="1966"/>
      <c r="H499" s="1966"/>
      <c r="I499" s="1966"/>
      <c r="J499" s="1966"/>
      <c r="K499" s="432"/>
      <c r="L499" s="432"/>
      <c r="M499" s="432"/>
      <c r="N499" s="432"/>
      <c r="O499" s="433"/>
      <c r="P499" s="1099"/>
      <c r="Q499" s="433"/>
    </row>
    <row r="500" spans="6:17" s="410" customFormat="1" ht="21" customHeight="1">
      <c r="F500" s="1966"/>
      <c r="G500" s="1966"/>
      <c r="H500" s="1966"/>
      <c r="I500" s="1966"/>
      <c r="J500" s="1966"/>
      <c r="K500" s="432"/>
      <c r="L500" s="432"/>
      <c r="M500" s="432"/>
      <c r="N500" s="432"/>
      <c r="O500" s="433"/>
      <c r="P500" s="1099"/>
      <c r="Q500" s="433"/>
    </row>
    <row r="501" spans="6:17" s="410" customFormat="1" ht="21" customHeight="1">
      <c r="F501" s="1966"/>
      <c r="G501" s="1966"/>
      <c r="H501" s="1966"/>
      <c r="I501" s="1966"/>
      <c r="J501" s="1966"/>
      <c r="K501" s="432"/>
      <c r="L501" s="432"/>
      <c r="M501" s="432"/>
      <c r="N501" s="432"/>
      <c r="O501" s="433"/>
      <c r="P501" s="1099"/>
      <c r="Q501" s="433"/>
    </row>
    <row r="502" spans="5:17" s="410" customFormat="1" ht="21" customHeight="1">
      <c r="E502" s="1968"/>
      <c r="F502" s="1968"/>
      <c r="G502" s="1968"/>
      <c r="H502" s="1968"/>
      <c r="I502" s="1968"/>
      <c r="J502" s="1968"/>
      <c r="K502" s="432"/>
      <c r="L502" s="432"/>
      <c r="M502" s="432"/>
      <c r="N502" s="432"/>
      <c r="O502" s="432"/>
      <c r="P502" s="1099"/>
      <c r="Q502" s="432"/>
    </row>
    <row r="503" spans="6:17" s="410" customFormat="1" ht="21" customHeight="1">
      <c r="F503" s="1966"/>
      <c r="G503" s="1966"/>
      <c r="H503" s="1966"/>
      <c r="I503" s="1966"/>
      <c r="J503" s="1966"/>
      <c r="K503" s="432"/>
      <c r="L503" s="432"/>
      <c r="M503" s="432"/>
      <c r="N503" s="432"/>
      <c r="O503" s="433"/>
      <c r="P503" s="1099"/>
      <c r="Q503" s="433"/>
    </row>
    <row r="504" spans="5:17" s="410" customFormat="1" ht="21" customHeight="1">
      <c r="E504" s="364"/>
      <c r="F504" s="330"/>
      <c r="G504" s="330"/>
      <c r="H504" s="330"/>
      <c r="I504" s="431"/>
      <c r="J504" s="431"/>
      <c r="K504" s="432"/>
      <c r="L504" s="432"/>
      <c r="M504" s="432"/>
      <c r="N504" s="432"/>
      <c r="O504" s="433"/>
      <c r="P504" s="1099"/>
      <c r="Q504" s="433"/>
    </row>
    <row r="505" spans="5:17" s="410" customFormat="1" ht="18.75">
      <c r="E505" s="1968"/>
      <c r="F505" s="1968"/>
      <c r="G505" s="1968"/>
      <c r="H505" s="1968"/>
      <c r="I505" s="1968"/>
      <c r="J505" s="1968"/>
      <c r="K505" s="432"/>
      <c r="L505" s="432"/>
      <c r="M505" s="432"/>
      <c r="N505" s="432"/>
      <c r="O505" s="432"/>
      <c r="P505" s="1099"/>
      <c r="Q505" s="432"/>
    </row>
    <row r="506" spans="10:17" s="410" customFormat="1" ht="18.75">
      <c r="J506" s="364"/>
      <c r="K506" s="432"/>
      <c r="L506" s="432"/>
      <c r="M506" s="432"/>
      <c r="N506" s="432"/>
      <c r="O506" s="432"/>
      <c r="P506" s="361"/>
      <c r="Q506" s="432"/>
    </row>
    <row r="507" spans="3:17" s="410" customFormat="1" ht="18.75">
      <c r="C507" s="364"/>
      <c r="K507" s="432"/>
      <c r="L507" s="432"/>
      <c r="M507" s="432"/>
      <c r="N507" s="432"/>
      <c r="O507" s="432"/>
      <c r="P507" s="1099"/>
      <c r="Q507" s="432"/>
    </row>
    <row r="508" spans="3:17" s="410" customFormat="1" ht="18.75">
      <c r="C508" s="364"/>
      <c r="E508" s="1963"/>
      <c r="F508" s="1963"/>
      <c r="G508" s="1963"/>
      <c r="H508" s="1963"/>
      <c r="I508" s="1963"/>
      <c r="J508" s="1963"/>
      <c r="K508" s="432"/>
      <c r="L508" s="432"/>
      <c r="M508" s="432"/>
      <c r="N508" s="432"/>
      <c r="O508" s="432"/>
      <c r="P508" s="1099"/>
      <c r="Q508" s="432"/>
    </row>
    <row r="509" spans="3:17" s="410" customFormat="1" ht="18.75">
      <c r="C509" s="364"/>
      <c r="E509" s="1963"/>
      <c r="F509" s="1963"/>
      <c r="G509" s="1963"/>
      <c r="H509" s="1963"/>
      <c r="I509" s="1963"/>
      <c r="J509" s="1963"/>
      <c r="K509" s="432"/>
      <c r="L509" s="432"/>
      <c r="M509" s="432"/>
      <c r="N509" s="432"/>
      <c r="O509" s="432"/>
      <c r="P509" s="1099"/>
      <c r="Q509" s="432"/>
    </row>
    <row r="510" spans="3:17" s="410" customFormat="1" ht="18.75">
      <c r="C510" s="364"/>
      <c r="E510" s="1963"/>
      <c r="F510" s="1963"/>
      <c r="G510" s="1963"/>
      <c r="H510" s="1963"/>
      <c r="I510" s="1963"/>
      <c r="J510" s="1963"/>
      <c r="K510" s="432"/>
      <c r="L510" s="432"/>
      <c r="M510" s="432"/>
      <c r="N510" s="432"/>
      <c r="O510" s="432"/>
      <c r="P510" s="1099"/>
      <c r="Q510" s="432"/>
    </row>
    <row r="511" spans="5:17" s="410" customFormat="1" ht="18.75" customHeight="1">
      <c r="E511" s="1966"/>
      <c r="F511" s="1966"/>
      <c r="G511" s="1966"/>
      <c r="H511" s="1966"/>
      <c r="I511" s="1966"/>
      <c r="J511" s="1966"/>
      <c r="K511" s="432"/>
      <c r="L511" s="432"/>
      <c r="M511" s="432"/>
      <c r="N511" s="432"/>
      <c r="O511" s="432"/>
      <c r="P511" s="1099"/>
      <c r="Q511" s="432"/>
    </row>
    <row r="512" spans="7:17" s="410" customFormat="1" ht="18.75">
      <c r="G512" s="1967"/>
      <c r="H512" s="1967"/>
      <c r="I512" s="1967"/>
      <c r="J512" s="1967"/>
      <c r="K512" s="432"/>
      <c r="L512" s="432"/>
      <c r="M512" s="432"/>
      <c r="N512" s="432"/>
      <c r="O512" s="432"/>
      <c r="P512" s="1099"/>
      <c r="Q512" s="432"/>
    </row>
    <row r="513" spans="10:17" s="410" customFormat="1" ht="18.75">
      <c r="J513" s="434"/>
      <c r="K513" s="432"/>
      <c r="L513" s="432"/>
      <c r="M513" s="432"/>
      <c r="N513" s="432"/>
      <c r="O513" s="362"/>
      <c r="P513" s="361"/>
      <c r="Q513" s="362"/>
    </row>
    <row r="514" spans="10:17" s="410" customFormat="1" ht="18.75">
      <c r="J514" s="434"/>
      <c r="K514" s="432"/>
      <c r="L514" s="432"/>
      <c r="M514" s="432"/>
      <c r="N514" s="432"/>
      <c r="O514" s="362"/>
      <c r="P514" s="361"/>
      <c r="Q514" s="362"/>
    </row>
    <row r="515" spans="11:17" s="410" customFormat="1" ht="18.75">
      <c r="K515" s="432"/>
      <c r="L515" s="432"/>
      <c r="M515" s="432"/>
      <c r="N515" s="432"/>
      <c r="O515" s="432"/>
      <c r="P515" s="1099"/>
      <c r="Q515" s="432"/>
    </row>
    <row r="516" spans="11:17" s="410" customFormat="1" ht="18.75">
      <c r="K516" s="432"/>
      <c r="L516" s="432"/>
      <c r="M516" s="432"/>
      <c r="N516" s="432"/>
      <c r="O516" s="432"/>
      <c r="P516" s="1099"/>
      <c r="Q516" s="432"/>
    </row>
    <row r="517" spans="11:17" s="410" customFormat="1" ht="18.75">
      <c r="K517" s="432"/>
      <c r="L517" s="432"/>
      <c r="M517" s="432"/>
      <c r="N517" s="432"/>
      <c r="O517" s="432"/>
      <c r="P517" s="1099"/>
      <c r="Q517" s="432"/>
    </row>
    <row r="518" spans="11:17" s="410" customFormat="1" ht="18.75">
      <c r="K518" s="432"/>
      <c r="L518" s="432"/>
      <c r="M518" s="432"/>
      <c r="N518" s="432"/>
      <c r="O518" s="432"/>
      <c r="P518" s="1099"/>
      <c r="Q518" s="432"/>
    </row>
    <row r="519" spans="11:17" s="410" customFormat="1" ht="18.75">
      <c r="K519" s="432"/>
      <c r="L519" s="432"/>
      <c r="M519" s="432"/>
      <c r="N519" s="432"/>
      <c r="O519" s="432"/>
      <c r="P519" s="1099"/>
      <c r="Q519" s="432"/>
    </row>
    <row r="520" spans="11:17" s="410" customFormat="1" ht="18.75">
      <c r="K520" s="432"/>
      <c r="L520" s="432"/>
      <c r="M520" s="432"/>
      <c r="N520" s="432"/>
      <c r="O520" s="432"/>
      <c r="P520" s="1099"/>
      <c r="Q520" s="432"/>
    </row>
    <row r="521" spans="11:17" s="410" customFormat="1" ht="18.75">
      <c r="K521" s="432"/>
      <c r="L521" s="432"/>
      <c r="M521" s="432"/>
      <c r="N521" s="432"/>
      <c r="O521" s="432"/>
      <c r="P521" s="1099"/>
      <c r="Q521" s="432"/>
    </row>
    <row r="522" spans="11:17" s="410" customFormat="1" ht="18.75">
      <c r="K522" s="432"/>
      <c r="L522" s="432"/>
      <c r="M522" s="432"/>
      <c r="N522" s="432"/>
      <c r="O522" s="432"/>
      <c r="P522" s="1099"/>
      <c r="Q522" s="432"/>
    </row>
    <row r="523" spans="11:17" s="410" customFormat="1" ht="18.75">
      <c r="K523" s="432"/>
      <c r="L523" s="432"/>
      <c r="M523" s="432"/>
      <c r="N523" s="432"/>
      <c r="O523" s="432"/>
      <c r="P523" s="1099"/>
      <c r="Q523" s="432"/>
    </row>
    <row r="524" spans="11:17" s="410" customFormat="1" ht="18.75">
      <c r="K524" s="432"/>
      <c r="L524" s="432"/>
      <c r="M524" s="432"/>
      <c r="N524" s="432"/>
      <c r="O524" s="432"/>
      <c r="P524" s="1099"/>
      <c r="Q524" s="432"/>
    </row>
    <row r="525" spans="11:17" s="410" customFormat="1" ht="18.75">
      <c r="K525" s="432"/>
      <c r="L525" s="432"/>
      <c r="M525" s="432"/>
      <c r="N525" s="432"/>
      <c r="O525" s="432"/>
      <c r="P525" s="1099"/>
      <c r="Q525" s="432"/>
    </row>
    <row r="526" spans="11:17" s="410" customFormat="1" ht="18.75">
      <c r="K526" s="432"/>
      <c r="L526" s="432"/>
      <c r="M526" s="432"/>
      <c r="N526" s="432"/>
      <c r="O526" s="432"/>
      <c r="P526" s="1099"/>
      <c r="Q526" s="432"/>
    </row>
    <row r="527" spans="11:17" s="410" customFormat="1" ht="18.75">
      <c r="K527" s="432"/>
      <c r="L527" s="432"/>
      <c r="M527" s="432"/>
      <c r="N527" s="432"/>
      <c r="O527" s="432"/>
      <c r="P527" s="1099"/>
      <c r="Q527" s="432"/>
    </row>
    <row r="528" spans="11:17" s="410" customFormat="1" ht="18.75">
      <c r="K528" s="432"/>
      <c r="L528" s="432"/>
      <c r="M528" s="432"/>
      <c r="N528" s="432"/>
      <c r="O528" s="432"/>
      <c r="P528" s="1099"/>
      <c r="Q528" s="432"/>
    </row>
    <row r="529" spans="11:17" s="410" customFormat="1" ht="18.75">
      <c r="K529" s="432"/>
      <c r="L529" s="432"/>
      <c r="M529" s="432"/>
      <c r="N529" s="432"/>
      <c r="O529" s="432"/>
      <c r="P529" s="1099"/>
      <c r="Q529" s="432"/>
    </row>
    <row r="530" spans="11:17" s="410" customFormat="1" ht="18.75">
      <c r="K530" s="432"/>
      <c r="L530" s="432"/>
      <c r="M530" s="432"/>
      <c r="N530" s="432"/>
      <c r="O530" s="432"/>
      <c r="P530" s="1099"/>
      <c r="Q530" s="432"/>
    </row>
    <row r="531" spans="11:17" s="410" customFormat="1" ht="18.75">
      <c r="K531" s="432"/>
      <c r="L531" s="432"/>
      <c r="M531" s="432"/>
      <c r="N531" s="432"/>
      <c r="O531" s="432"/>
      <c r="P531" s="1099"/>
      <c r="Q531" s="432"/>
    </row>
    <row r="532" spans="11:17" s="410" customFormat="1" ht="18.75">
      <c r="K532" s="432"/>
      <c r="L532" s="432"/>
      <c r="M532" s="432"/>
      <c r="N532" s="432"/>
      <c r="O532" s="432"/>
      <c r="P532" s="1099"/>
      <c r="Q532" s="432"/>
    </row>
    <row r="533" spans="11:17" s="410" customFormat="1" ht="18.75">
      <c r="K533" s="432"/>
      <c r="L533" s="432"/>
      <c r="M533" s="432"/>
      <c r="N533" s="432"/>
      <c r="O533" s="432"/>
      <c r="P533" s="1099"/>
      <c r="Q533" s="432"/>
    </row>
    <row r="534" spans="11:17" s="410" customFormat="1" ht="18.75">
      <c r="K534" s="432"/>
      <c r="L534" s="432"/>
      <c r="M534" s="432"/>
      <c r="N534" s="432"/>
      <c r="O534" s="432"/>
      <c r="P534" s="1099"/>
      <c r="Q534" s="432"/>
    </row>
    <row r="535" spans="11:17" s="410" customFormat="1" ht="18.75">
      <c r="K535" s="432"/>
      <c r="L535" s="432"/>
      <c r="M535" s="432"/>
      <c r="N535" s="432"/>
      <c r="O535" s="432"/>
      <c r="P535" s="1099"/>
      <c r="Q535" s="432"/>
    </row>
    <row r="536" spans="11:17" s="410" customFormat="1" ht="18.75">
      <c r="K536" s="432"/>
      <c r="L536" s="432"/>
      <c r="M536" s="432"/>
      <c r="N536" s="432"/>
      <c r="O536" s="432"/>
      <c r="P536" s="1099"/>
      <c r="Q536" s="432"/>
    </row>
    <row r="537" spans="11:17" s="410" customFormat="1" ht="18.75">
      <c r="K537" s="432"/>
      <c r="L537" s="432"/>
      <c r="M537" s="432"/>
      <c r="N537" s="432"/>
      <c r="O537" s="432"/>
      <c r="P537" s="1099"/>
      <c r="Q537" s="432"/>
    </row>
    <row r="538" spans="11:17" s="410" customFormat="1" ht="18.75">
      <c r="K538" s="432"/>
      <c r="L538" s="432"/>
      <c r="M538" s="432"/>
      <c r="N538" s="432"/>
      <c r="O538" s="432"/>
      <c r="P538" s="1099"/>
      <c r="Q538" s="432"/>
    </row>
    <row r="539" spans="11:17" s="410" customFormat="1" ht="18.75">
      <c r="K539" s="432"/>
      <c r="L539" s="432"/>
      <c r="M539" s="432"/>
      <c r="N539" s="432"/>
      <c r="O539" s="432"/>
      <c r="P539" s="1099"/>
      <c r="Q539" s="432"/>
    </row>
    <row r="540" spans="11:17" s="410" customFormat="1" ht="18.75">
      <c r="K540" s="432"/>
      <c r="L540" s="432"/>
      <c r="M540" s="432"/>
      <c r="N540" s="432"/>
      <c r="O540" s="432"/>
      <c r="P540" s="1099"/>
      <c r="Q540" s="432"/>
    </row>
    <row r="541" spans="11:17" s="410" customFormat="1" ht="18.75">
      <c r="K541" s="432"/>
      <c r="L541" s="432"/>
      <c r="M541" s="432"/>
      <c r="N541" s="432"/>
      <c r="O541" s="432"/>
      <c r="P541" s="1099"/>
      <c r="Q541" s="432"/>
    </row>
    <row r="542" spans="11:17" s="410" customFormat="1" ht="18.75">
      <c r="K542" s="432"/>
      <c r="L542" s="432"/>
      <c r="M542" s="432"/>
      <c r="N542" s="432"/>
      <c r="O542" s="432"/>
      <c r="P542" s="1099"/>
      <c r="Q542" s="432"/>
    </row>
    <row r="543" spans="11:17" s="410" customFormat="1" ht="18.75">
      <c r="K543" s="432"/>
      <c r="L543" s="432"/>
      <c r="M543" s="432"/>
      <c r="N543" s="432"/>
      <c r="O543" s="432"/>
      <c r="P543" s="1099"/>
      <c r="Q543" s="432"/>
    </row>
    <row r="544" spans="11:17" s="410" customFormat="1" ht="18.75">
      <c r="K544" s="432"/>
      <c r="L544" s="432"/>
      <c r="M544" s="432"/>
      <c r="N544" s="432"/>
      <c r="O544" s="432"/>
      <c r="P544" s="1099"/>
      <c r="Q544" s="432"/>
    </row>
    <row r="545" spans="11:17" s="410" customFormat="1" ht="18.75">
      <c r="K545" s="432"/>
      <c r="L545" s="432"/>
      <c r="M545" s="432"/>
      <c r="N545" s="432"/>
      <c r="O545" s="432"/>
      <c r="P545" s="1099"/>
      <c r="Q545" s="432"/>
    </row>
    <row r="546" spans="11:17" s="410" customFormat="1" ht="18.75">
      <c r="K546" s="432"/>
      <c r="L546" s="432"/>
      <c r="M546" s="432"/>
      <c r="N546" s="432"/>
      <c r="O546" s="432"/>
      <c r="P546" s="1099"/>
      <c r="Q546" s="432"/>
    </row>
  </sheetData>
  <sheetProtection/>
  <mergeCells count="285">
    <mergeCell ref="D225:J225"/>
    <mergeCell ref="D226:J226"/>
    <mergeCell ref="D227:J227"/>
    <mergeCell ref="D228:J228"/>
    <mergeCell ref="D229:J229"/>
    <mergeCell ref="D219:J219"/>
    <mergeCell ref="D220:J220"/>
    <mergeCell ref="D221:J221"/>
    <mergeCell ref="D222:J222"/>
    <mergeCell ref="D223:J223"/>
    <mergeCell ref="D224:J224"/>
    <mergeCell ref="D216:J216"/>
    <mergeCell ref="D217:J217"/>
    <mergeCell ref="D230:J230"/>
    <mergeCell ref="D205:J205"/>
    <mergeCell ref="D206:J206"/>
    <mergeCell ref="D207:J207"/>
    <mergeCell ref="D208:J208"/>
    <mergeCell ref="D218:J218"/>
    <mergeCell ref="D210:J210"/>
    <mergeCell ref="D211:J211"/>
    <mergeCell ref="D212:J212"/>
    <mergeCell ref="D213:J213"/>
    <mergeCell ref="D214:J214"/>
    <mergeCell ref="D215:J215"/>
    <mergeCell ref="D200:J200"/>
    <mergeCell ref="D201:J201"/>
    <mergeCell ref="D202:J202"/>
    <mergeCell ref="D203:J203"/>
    <mergeCell ref="D204:J204"/>
    <mergeCell ref="D209:J209"/>
    <mergeCell ref="D198:J198"/>
    <mergeCell ref="D194:J194"/>
    <mergeCell ref="D195:J195"/>
    <mergeCell ref="D196:J196"/>
    <mergeCell ref="D197:J197"/>
    <mergeCell ref="D190:J190"/>
    <mergeCell ref="D191:J191"/>
    <mergeCell ref="D192:J192"/>
    <mergeCell ref="D193:J193"/>
    <mergeCell ref="D187:J187"/>
    <mergeCell ref="D188:J188"/>
    <mergeCell ref="D182:J182"/>
    <mergeCell ref="D183:J183"/>
    <mergeCell ref="D184:J184"/>
    <mergeCell ref="D185:J185"/>
    <mergeCell ref="D186:J186"/>
    <mergeCell ref="D189:J189"/>
    <mergeCell ref="D179:J179"/>
    <mergeCell ref="D172:J172"/>
    <mergeCell ref="D166:J166"/>
    <mergeCell ref="D167:J167"/>
    <mergeCell ref="D168:J168"/>
    <mergeCell ref="D181:J181"/>
    <mergeCell ref="D178:J178"/>
    <mergeCell ref="D171:J171"/>
    <mergeCell ref="D162:J162"/>
    <mergeCell ref="D164:J164"/>
    <mergeCell ref="D176:J176"/>
    <mergeCell ref="D175:J175"/>
    <mergeCell ref="D163:J163"/>
    <mergeCell ref="D146:J146"/>
    <mergeCell ref="D159:J159"/>
    <mergeCell ref="D118:J118"/>
    <mergeCell ref="G512:J512"/>
    <mergeCell ref="F491:J491"/>
    <mergeCell ref="F496:J496"/>
    <mergeCell ref="F497:J497"/>
    <mergeCell ref="F498:J498"/>
    <mergeCell ref="D177:J177"/>
    <mergeCell ref="D173:J173"/>
    <mergeCell ref="E438:J438"/>
    <mergeCell ref="E441:J441"/>
    <mergeCell ref="E449:J449"/>
    <mergeCell ref="E462:J462"/>
    <mergeCell ref="D155:J155"/>
    <mergeCell ref="D156:J156"/>
    <mergeCell ref="D174:J174"/>
    <mergeCell ref="D199:J199"/>
    <mergeCell ref="D170:J170"/>
    <mergeCell ref="D169:J169"/>
    <mergeCell ref="E473:J473"/>
    <mergeCell ref="E511:J511"/>
    <mergeCell ref="E509:J509"/>
    <mergeCell ref="E432:J432"/>
    <mergeCell ref="E474:J474"/>
    <mergeCell ref="E476:J476"/>
    <mergeCell ref="I477:J477"/>
    <mergeCell ref="F489:I489"/>
    <mergeCell ref="F499:J499"/>
    <mergeCell ref="E510:J510"/>
    <mergeCell ref="E508:J508"/>
    <mergeCell ref="F501:J501"/>
    <mergeCell ref="E505:J505"/>
    <mergeCell ref="E486:H486"/>
    <mergeCell ref="E490:H490"/>
    <mergeCell ref="F500:J500"/>
    <mergeCell ref="E481:J481"/>
    <mergeCell ref="F488:J488"/>
    <mergeCell ref="F503:J503"/>
    <mergeCell ref="E502:J502"/>
    <mergeCell ref="E495:H495"/>
    <mergeCell ref="F493:J493"/>
    <mergeCell ref="F492:J492"/>
    <mergeCell ref="F494:J494"/>
    <mergeCell ref="E472:J472"/>
    <mergeCell ref="E442:J442"/>
    <mergeCell ref="E446:J446"/>
    <mergeCell ref="E450:J450"/>
    <mergeCell ref="E451:J451"/>
    <mergeCell ref="E447:J447"/>
    <mergeCell ref="E448:J448"/>
    <mergeCell ref="E457:J457"/>
    <mergeCell ref="E465:J465"/>
    <mergeCell ref="E458:J458"/>
    <mergeCell ref="D480:G480"/>
    <mergeCell ref="I478:J478"/>
    <mergeCell ref="E429:J429"/>
    <mergeCell ref="E433:J433"/>
    <mergeCell ref="E439:J439"/>
    <mergeCell ref="E434:J434"/>
    <mergeCell ref="I436:J436"/>
    <mergeCell ref="E452:J452"/>
    <mergeCell ref="E455:J455"/>
    <mergeCell ref="E475:J475"/>
    <mergeCell ref="D116:J116"/>
    <mergeCell ref="A405:J405"/>
    <mergeCell ref="E424:J424"/>
    <mergeCell ref="D123:J123"/>
    <mergeCell ref="D124:J124"/>
    <mergeCell ref="D149:J149"/>
    <mergeCell ref="D150:J150"/>
    <mergeCell ref="D151:J151"/>
    <mergeCell ref="D121:J121"/>
    <mergeCell ref="D127:J127"/>
    <mergeCell ref="E469:J469"/>
    <mergeCell ref="E470:J470"/>
    <mergeCell ref="E466:J466"/>
    <mergeCell ref="E467:J467"/>
    <mergeCell ref="E463:J463"/>
    <mergeCell ref="E430:J430"/>
    <mergeCell ref="E431:J431"/>
    <mergeCell ref="G459:J459"/>
    <mergeCell ref="E468:J468"/>
    <mergeCell ref="E456:J456"/>
    <mergeCell ref="E423:J423"/>
    <mergeCell ref="E425:J425"/>
    <mergeCell ref="C427:J427"/>
    <mergeCell ref="D147:J147"/>
    <mergeCell ref="E426:J426"/>
    <mergeCell ref="E464:J464"/>
    <mergeCell ref="D154:J154"/>
    <mergeCell ref="D158:J158"/>
    <mergeCell ref="D157:J157"/>
    <mergeCell ref="D152:J152"/>
    <mergeCell ref="D126:J126"/>
    <mergeCell ref="D133:J133"/>
    <mergeCell ref="D134:J134"/>
    <mergeCell ref="D117:J117"/>
    <mergeCell ref="E453:J453"/>
    <mergeCell ref="E461:J461"/>
    <mergeCell ref="A406:J406"/>
    <mergeCell ref="E422:J422"/>
    <mergeCell ref="D144:J144"/>
    <mergeCell ref="D153:J153"/>
    <mergeCell ref="D148:J148"/>
    <mergeCell ref="D145:J145"/>
    <mergeCell ref="A407:J407"/>
    <mergeCell ref="D180:J180"/>
    <mergeCell ref="D165:J165"/>
    <mergeCell ref="C25:J25"/>
    <mergeCell ref="D143:J143"/>
    <mergeCell ref="D139:J139"/>
    <mergeCell ref="D140:J140"/>
    <mergeCell ref="D125:J125"/>
    <mergeCell ref="D26:J26"/>
    <mergeCell ref="D136:J136"/>
    <mergeCell ref="D137:J137"/>
    <mergeCell ref="D128:J128"/>
    <mergeCell ref="D129:J129"/>
    <mergeCell ref="A408:J408"/>
    <mergeCell ref="D142:J142"/>
    <mergeCell ref="D130:J130"/>
    <mergeCell ref="D132:J132"/>
    <mergeCell ref="D138:J138"/>
    <mergeCell ref="A1:Q1"/>
    <mergeCell ref="A2:Q2"/>
    <mergeCell ref="A3:Q3"/>
    <mergeCell ref="A4:Q4"/>
    <mergeCell ref="O5:Q5"/>
    <mergeCell ref="A5:J6"/>
    <mergeCell ref="K5:N5"/>
    <mergeCell ref="A7:I7"/>
    <mergeCell ref="D135:J135"/>
    <mergeCell ref="D131:J131"/>
    <mergeCell ref="D120:J120"/>
    <mergeCell ref="D122:J122"/>
    <mergeCell ref="A23:J23"/>
    <mergeCell ref="C9:J9"/>
    <mergeCell ref="A22:J22"/>
    <mergeCell ref="D10:J10"/>
    <mergeCell ref="A21:J21"/>
    <mergeCell ref="D160:J160"/>
    <mergeCell ref="D258:J258"/>
    <mergeCell ref="D260:J260"/>
    <mergeCell ref="D241:J241"/>
    <mergeCell ref="D243:J243"/>
    <mergeCell ref="D20:J20"/>
    <mergeCell ref="D233:J233"/>
    <mergeCell ref="D235:J235"/>
    <mergeCell ref="D237:J237"/>
    <mergeCell ref="D141:J141"/>
    <mergeCell ref="D262:J262"/>
    <mergeCell ref="D264:J264"/>
    <mergeCell ref="D239:J239"/>
    <mergeCell ref="D245:J245"/>
    <mergeCell ref="D247:J247"/>
    <mergeCell ref="D249:J249"/>
    <mergeCell ref="D250:J250"/>
    <mergeCell ref="D252:J252"/>
    <mergeCell ref="D254:J254"/>
    <mergeCell ref="D256:J256"/>
    <mergeCell ref="D266:J266"/>
    <mergeCell ref="D268:J268"/>
    <mergeCell ref="D270:J270"/>
    <mergeCell ref="D272:J272"/>
    <mergeCell ref="D274:J274"/>
    <mergeCell ref="D276:J276"/>
    <mergeCell ref="D279:J279"/>
    <mergeCell ref="D281:J281"/>
    <mergeCell ref="D283:J283"/>
    <mergeCell ref="D285:J285"/>
    <mergeCell ref="D287:J287"/>
    <mergeCell ref="D289:J289"/>
    <mergeCell ref="D315:J315"/>
    <mergeCell ref="D291:J291"/>
    <mergeCell ref="D293:J293"/>
    <mergeCell ref="D295:J295"/>
    <mergeCell ref="D297:J297"/>
    <mergeCell ref="D299:J299"/>
    <mergeCell ref="D301:J301"/>
    <mergeCell ref="D336:J336"/>
    <mergeCell ref="D317:J317"/>
    <mergeCell ref="D319:J319"/>
    <mergeCell ref="D321:J321"/>
    <mergeCell ref="D323:J323"/>
    <mergeCell ref="D303:J303"/>
    <mergeCell ref="D305:J305"/>
    <mergeCell ref="D307:J307"/>
    <mergeCell ref="D311:J311"/>
    <mergeCell ref="D313:J313"/>
    <mergeCell ref="D338:J338"/>
    <mergeCell ref="D340:J340"/>
    <mergeCell ref="D342:J342"/>
    <mergeCell ref="D344:J344"/>
    <mergeCell ref="D346:J346"/>
    <mergeCell ref="D326:J326"/>
    <mergeCell ref="D328:J328"/>
    <mergeCell ref="D330:J330"/>
    <mergeCell ref="D332:J332"/>
    <mergeCell ref="D334:J334"/>
    <mergeCell ref="D373:J373"/>
    <mergeCell ref="D348:J348"/>
    <mergeCell ref="D350:J350"/>
    <mergeCell ref="D352:J352"/>
    <mergeCell ref="D354:J354"/>
    <mergeCell ref="D356:J356"/>
    <mergeCell ref="D358:J358"/>
    <mergeCell ref="D375:J375"/>
    <mergeCell ref="D378:J378"/>
    <mergeCell ref="D380:J380"/>
    <mergeCell ref="D382:J382"/>
    <mergeCell ref="D384:J384"/>
    <mergeCell ref="D360:J360"/>
    <mergeCell ref="D362:J362"/>
    <mergeCell ref="D364:J364"/>
    <mergeCell ref="D366:J366"/>
    <mergeCell ref="D368:J368"/>
    <mergeCell ref="D396:J396"/>
    <mergeCell ref="D398:J398"/>
    <mergeCell ref="D404:J404"/>
    <mergeCell ref="D387:J387"/>
    <mergeCell ref="D389:J389"/>
    <mergeCell ref="D391:J391"/>
    <mergeCell ref="D394:J394"/>
  </mergeCells>
  <printOptions horizontalCentered="1"/>
  <pageMargins left="0.1968503937007874" right="0.1968503937007874" top="0.984251968503937" bottom="0.984251968503937" header="0.31496062992125984" footer="0.5905511811023623"/>
  <pageSetup horizontalDpi="600" verticalDpi="600" orientation="landscape" paperSize="9" scale="93" r:id="rId2"/>
  <rowBreaks count="2" manualBreakCount="2">
    <brk id="144" max="255" man="1"/>
    <brk id="411" max="255" man="1"/>
  </rowBreaks>
  <ignoredErrors>
    <ignoredError sqref="P21:P158 P405:P408 P231:P243 P244:P324 P159 P160:P161 P162:P163 P164:P177 P178:P179 P180 P181:P187 P188:P197 P198:P199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Q55"/>
  <sheetViews>
    <sheetView view="pageBreakPreview" zoomScale="110" zoomScaleSheetLayoutView="110" zoomScalePageLayoutView="0" workbookViewId="0" topLeftCell="A1">
      <selection activeCell="A3" sqref="A3:Q3"/>
    </sheetView>
  </sheetViews>
  <sheetFormatPr defaultColWidth="9.00390625" defaultRowHeight="21.75" customHeight="1"/>
  <cols>
    <col min="1" max="6" width="1.625" style="442" customWidth="1"/>
    <col min="7" max="9" width="9.00390625" style="442" customWidth="1"/>
    <col min="10" max="10" width="14.25390625" style="442" customWidth="1"/>
    <col min="11" max="14" width="11.75390625" style="442" customWidth="1"/>
    <col min="15" max="15" width="11.75390625" style="446" customWidth="1"/>
    <col min="16" max="16" width="7.375" style="1104" customWidth="1"/>
    <col min="17" max="17" width="11.75390625" style="446" customWidth="1"/>
    <col min="18" max="16384" width="9.00390625" style="442" customWidth="1"/>
  </cols>
  <sheetData>
    <row r="1" spans="1:17" ht="21.75" customHeight="1">
      <c r="A1" s="1973" t="s">
        <v>124</v>
      </c>
      <c r="B1" s="1973"/>
      <c r="C1" s="1973"/>
      <c r="D1" s="1973"/>
      <c r="E1" s="1973"/>
      <c r="F1" s="1973"/>
      <c r="G1" s="1973"/>
      <c r="H1" s="1973"/>
      <c r="I1" s="1973"/>
      <c r="J1" s="1973"/>
      <c r="K1" s="1973"/>
      <c r="L1" s="1973"/>
      <c r="M1" s="1973"/>
      <c r="N1" s="1973"/>
      <c r="O1" s="1973"/>
      <c r="P1" s="1973"/>
      <c r="Q1" s="1973"/>
    </row>
    <row r="2" spans="1:17" ht="21.75" customHeight="1">
      <c r="A2" s="1973" t="s">
        <v>614</v>
      </c>
      <c r="B2" s="1973"/>
      <c r="C2" s="1973"/>
      <c r="D2" s="1973"/>
      <c r="E2" s="1973"/>
      <c r="F2" s="1973"/>
      <c r="G2" s="1973"/>
      <c r="H2" s="1973"/>
      <c r="I2" s="1973"/>
      <c r="J2" s="1973"/>
      <c r="K2" s="1973"/>
      <c r="L2" s="1973"/>
      <c r="M2" s="1973"/>
      <c r="N2" s="1973"/>
      <c r="O2" s="1973"/>
      <c r="P2" s="1973"/>
      <c r="Q2" s="1973"/>
    </row>
    <row r="3" spans="1:17" ht="21.75" customHeight="1">
      <c r="A3" s="1973" t="s">
        <v>32</v>
      </c>
      <c r="B3" s="1973"/>
      <c r="C3" s="1973"/>
      <c r="D3" s="1973"/>
      <c r="E3" s="1973"/>
      <c r="F3" s="1973"/>
      <c r="G3" s="1973"/>
      <c r="H3" s="1973"/>
      <c r="I3" s="1973"/>
      <c r="J3" s="1973"/>
      <c r="K3" s="1973"/>
      <c r="L3" s="1973"/>
      <c r="M3" s="1973"/>
      <c r="N3" s="1973"/>
      <c r="O3" s="1973"/>
      <c r="P3" s="1973"/>
      <c r="Q3" s="1973"/>
    </row>
    <row r="4" spans="1:17" ht="21.75" customHeight="1">
      <c r="A4" s="1974" t="s">
        <v>353</v>
      </c>
      <c r="B4" s="1974"/>
      <c r="C4" s="1974"/>
      <c r="D4" s="1974"/>
      <c r="E4" s="1974"/>
      <c r="F4" s="1974"/>
      <c r="G4" s="1974"/>
      <c r="H4" s="1974"/>
      <c r="I4" s="1974"/>
      <c r="J4" s="1974"/>
      <c r="K4" s="1974"/>
      <c r="L4" s="1974"/>
      <c r="M4" s="1974"/>
      <c r="N4" s="1974"/>
      <c r="O4" s="1974"/>
      <c r="P4" s="1974"/>
      <c r="Q4" s="1974"/>
    </row>
    <row r="5" spans="1:17" ht="21.75" customHeight="1">
      <c r="A5" s="1886"/>
      <c r="B5" s="1886"/>
      <c r="C5" s="1886"/>
      <c r="D5" s="1886"/>
      <c r="E5" s="1886"/>
      <c r="F5" s="1886"/>
      <c r="G5" s="1886"/>
      <c r="H5" s="1886"/>
      <c r="I5" s="1886"/>
      <c r="J5" s="1886"/>
      <c r="K5" s="1740" t="s">
        <v>126</v>
      </c>
      <c r="L5" s="1620"/>
      <c r="M5" s="1620"/>
      <c r="N5" s="1620"/>
      <c r="O5" s="1876" t="s">
        <v>127</v>
      </c>
      <c r="P5" s="1877"/>
      <c r="Q5" s="1877"/>
    </row>
    <row r="6" spans="1:17" ht="37.5">
      <c r="A6" s="1922"/>
      <c r="B6" s="1922"/>
      <c r="C6" s="1922"/>
      <c r="D6" s="1922"/>
      <c r="E6" s="1922"/>
      <c r="F6" s="1922"/>
      <c r="G6" s="1922"/>
      <c r="H6" s="1922"/>
      <c r="I6" s="1922"/>
      <c r="J6" s="1922"/>
      <c r="K6" s="290" t="s">
        <v>175</v>
      </c>
      <c r="L6" s="290" t="s">
        <v>129</v>
      </c>
      <c r="M6" s="480" t="s">
        <v>365</v>
      </c>
      <c r="N6" s="480" t="s">
        <v>431</v>
      </c>
      <c r="O6" s="636" t="s">
        <v>492</v>
      </c>
      <c r="P6" s="291" t="s">
        <v>128</v>
      </c>
      <c r="Q6" s="367" t="s">
        <v>613</v>
      </c>
    </row>
    <row r="7" spans="1:17" ht="21.75" customHeight="1">
      <c r="A7" s="368" t="s">
        <v>87</v>
      </c>
      <c r="B7" s="369"/>
      <c r="C7" s="369"/>
      <c r="D7" s="369"/>
      <c r="E7" s="369"/>
      <c r="F7" s="369"/>
      <c r="G7" s="369"/>
      <c r="H7" s="369"/>
      <c r="I7" s="369"/>
      <c r="J7" s="292"/>
      <c r="K7" s="370"/>
      <c r="L7" s="370"/>
      <c r="M7" s="634"/>
      <c r="N7" s="634"/>
      <c r="O7" s="637"/>
      <c r="P7" s="1090"/>
      <c r="Q7" s="371"/>
    </row>
    <row r="8" spans="1:17" ht="21.75" customHeight="1">
      <c r="A8" s="294"/>
      <c r="B8" s="1902" t="s">
        <v>88</v>
      </c>
      <c r="C8" s="1981"/>
      <c r="D8" s="1981"/>
      <c r="E8" s="1981"/>
      <c r="F8" s="1981"/>
      <c r="G8" s="1981"/>
      <c r="H8" s="1981"/>
      <c r="I8" s="1981"/>
      <c r="J8" s="1982"/>
      <c r="K8" s="282"/>
      <c r="L8" s="282"/>
      <c r="M8" s="349"/>
      <c r="N8" s="349"/>
      <c r="O8" s="642"/>
      <c r="P8" s="278"/>
      <c r="Q8" s="378"/>
    </row>
    <row r="9" spans="1:17" ht="21.75" customHeight="1">
      <c r="A9" s="349"/>
      <c r="B9" s="298"/>
      <c r="C9" s="1868" t="s">
        <v>243</v>
      </c>
      <c r="D9" s="1868"/>
      <c r="E9" s="1868"/>
      <c r="F9" s="1868"/>
      <c r="G9" s="1868"/>
      <c r="H9" s="1868"/>
      <c r="I9" s="1868"/>
      <c r="J9" s="1892"/>
      <c r="K9" s="379"/>
      <c r="L9" s="379"/>
      <c r="M9" s="381"/>
      <c r="N9" s="381"/>
      <c r="O9" s="641"/>
      <c r="P9" s="397"/>
      <c r="Q9" s="380"/>
    </row>
    <row r="10" spans="1:17" ht="21.75" customHeight="1">
      <c r="A10" s="381"/>
      <c r="B10" s="375"/>
      <c r="C10" s="375"/>
      <c r="D10" s="342" t="s">
        <v>245</v>
      </c>
      <c r="E10" s="298"/>
      <c r="F10" s="298"/>
      <c r="G10" s="298"/>
      <c r="H10" s="298"/>
      <c r="I10" s="298"/>
      <c r="J10" s="328"/>
      <c r="K10" s="282"/>
      <c r="L10" s="282"/>
      <c r="M10" s="349"/>
      <c r="N10" s="349"/>
      <c r="O10" s="642"/>
      <c r="P10" s="278"/>
      <c r="Q10" s="378"/>
    </row>
    <row r="11" spans="1:17" ht="21.75" customHeight="1">
      <c r="A11" s="349"/>
      <c r="B11" s="298"/>
      <c r="C11" s="298"/>
      <c r="D11" s="298"/>
      <c r="E11" s="420" t="s">
        <v>142</v>
      </c>
      <c r="F11" s="299"/>
      <c r="G11" s="299"/>
      <c r="H11" s="299"/>
      <c r="I11" s="299"/>
      <c r="J11" s="300"/>
      <c r="K11" s="282"/>
      <c r="L11" s="282"/>
      <c r="M11" s="349"/>
      <c r="N11" s="349"/>
      <c r="O11" s="642"/>
      <c r="P11" s="278"/>
      <c r="Q11" s="378"/>
    </row>
    <row r="12" spans="1:17" ht="21.75" customHeight="1">
      <c r="A12" s="349"/>
      <c r="B12" s="298"/>
      <c r="C12" s="298"/>
      <c r="D12" s="298"/>
      <c r="E12" s="376"/>
      <c r="F12" s="1983" t="s">
        <v>1034</v>
      </c>
      <c r="G12" s="1983"/>
      <c r="H12" s="1983"/>
      <c r="I12" s="1983"/>
      <c r="J12" s="1984"/>
      <c r="K12" s="377">
        <v>0</v>
      </c>
      <c r="L12" s="377">
        <v>0</v>
      </c>
      <c r="M12" s="635">
        <v>202105</v>
      </c>
      <c r="N12" s="635">
        <v>161805</v>
      </c>
      <c r="O12" s="642">
        <v>300000</v>
      </c>
      <c r="P12" s="678">
        <f>IF(OR(O12&lt;=0,Q12&lt;=0),"-",(((Q12-O12)*100)/O12))</f>
        <v>0</v>
      </c>
      <c r="Q12" s="378">
        <v>300000</v>
      </c>
    </row>
    <row r="13" spans="1:17" ht="21.75" customHeight="1">
      <c r="A13" s="385"/>
      <c r="B13" s="359"/>
      <c r="C13" s="359"/>
      <c r="D13" s="359"/>
      <c r="E13" s="386"/>
      <c r="F13" s="1917" t="s">
        <v>515</v>
      </c>
      <c r="G13" s="1917"/>
      <c r="H13" s="1917"/>
      <c r="I13" s="1917"/>
      <c r="J13" s="1918"/>
      <c r="K13" s="387"/>
      <c r="L13" s="443"/>
      <c r="M13" s="649"/>
      <c r="N13" s="649"/>
      <c r="O13" s="650"/>
      <c r="P13" s="982"/>
      <c r="Q13" s="388"/>
    </row>
    <row r="14" spans="1:17" ht="21.75" customHeight="1">
      <c r="A14" s="1978" t="s">
        <v>143</v>
      </c>
      <c r="B14" s="1979"/>
      <c r="C14" s="1979"/>
      <c r="D14" s="1979"/>
      <c r="E14" s="1979"/>
      <c r="F14" s="1979"/>
      <c r="G14" s="1979"/>
      <c r="H14" s="1979"/>
      <c r="I14" s="1979"/>
      <c r="J14" s="1980"/>
      <c r="K14" s="277">
        <f>SUM(K12:K13)</f>
        <v>0</v>
      </c>
      <c r="L14" s="277">
        <f>SUM(L12:L13)</f>
        <v>0</v>
      </c>
      <c r="M14" s="277">
        <f>SUM(M12:M13)</f>
        <v>202105</v>
      </c>
      <c r="N14" s="284">
        <f>SUM(N12:N13)</f>
        <v>161805</v>
      </c>
      <c r="O14" s="619">
        <f>SUM(O12:O13)</f>
        <v>300000</v>
      </c>
      <c r="P14" s="1060">
        <f>IF(OR(O14&lt;=0,Q14&lt;=0),"-",(((Q14-O14)*100)/O14))</f>
        <v>0</v>
      </c>
      <c r="Q14" s="277">
        <f>SUM(Q12:Q13)</f>
        <v>300000</v>
      </c>
    </row>
    <row r="15" spans="1:17" ht="21.75" customHeight="1" thickBot="1">
      <c r="A15" s="1865" t="s">
        <v>156</v>
      </c>
      <c r="B15" s="1866"/>
      <c r="C15" s="1866"/>
      <c r="D15" s="1866"/>
      <c r="E15" s="1866"/>
      <c r="F15" s="1866"/>
      <c r="G15" s="1866"/>
      <c r="H15" s="1866"/>
      <c r="I15" s="1866"/>
      <c r="J15" s="1867"/>
      <c r="K15" s="280">
        <f aca="true" t="shared" si="0" ref="K15:O16">K14</f>
        <v>0</v>
      </c>
      <c r="L15" s="280">
        <f t="shared" si="0"/>
        <v>0</v>
      </c>
      <c r="M15" s="612">
        <f t="shared" si="0"/>
        <v>202105</v>
      </c>
      <c r="N15" s="612">
        <f t="shared" si="0"/>
        <v>161805</v>
      </c>
      <c r="O15" s="621">
        <f t="shared" si="0"/>
        <v>300000</v>
      </c>
      <c r="P15" s="1086">
        <f>IF(OR(O15&lt;=0,Q15&lt;=0),"-",(((Q15-O15)*100)/O15))</f>
        <v>0</v>
      </c>
      <c r="Q15" s="280">
        <f>Q14</f>
        <v>300000</v>
      </c>
    </row>
    <row r="16" spans="1:17" ht="21.75" customHeight="1" thickBot="1" thickTop="1">
      <c r="A16" s="1893" t="s">
        <v>33</v>
      </c>
      <c r="B16" s="1872"/>
      <c r="C16" s="1872"/>
      <c r="D16" s="1872"/>
      <c r="E16" s="1872"/>
      <c r="F16" s="1872"/>
      <c r="G16" s="1872"/>
      <c r="H16" s="1872"/>
      <c r="I16" s="1872"/>
      <c r="J16" s="1873"/>
      <c r="K16" s="1487">
        <f t="shared" si="0"/>
        <v>0</v>
      </c>
      <c r="L16" s="1487">
        <f t="shared" si="0"/>
        <v>0</v>
      </c>
      <c r="M16" s="1529">
        <f t="shared" si="0"/>
        <v>202105</v>
      </c>
      <c r="N16" s="1529">
        <f t="shared" si="0"/>
        <v>161805</v>
      </c>
      <c r="O16" s="1574">
        <f t="shared" si="0"/>
        <v>300000</v>
      </c>
      <c r="P16" s="1517">
        <f>IF(OR(O16&lt;=0,Q16&lt;=0),"-",(((Q16-O16)*100)/O16))</f>
        <v>0</v>
      </c>
      <c r="Q16" s="1487">
        <f>Q15</f>
        <v>300000</v>
      </c>
    </row>
    <row r="17" spans="1:17" s="755" customFormat="1" ht="21.75" customHeight="1" thickTop="1">
      <c r="A17" s="306"/>
      <c r="B17" s="306"/>
      <c r="C17" s="306"/>
      <c r="D17" s="306"/>
      <c r="E17" s="306"/>
      <c r="F17" s="306"/>
      <c r="G17" s="306"/>
      <c r="H17" s="306"/>
      <c r="I17" s="306"/>
      <c r="J17" s="306"/>
      <c r="K17" s="307"/>
      <c r="L17" s="307"/>
      <c r="M17" s="307"/>
      <c r="N17" s="307"/>
      <c r="O17" s="307"/>
      <c r="P17" s="1102"/>
      <c r="Q17" s="307"/>
    </row>
    <row r="18" spans="1:17" s="755" customFormat="1" ht="21.75" customHeight="1">
      <c r="A18" s="306"/>
      <c r="B18" s="306"/>
      <c r="C18" s="306"/>
      <c r="D18" s="306"/>
      <c r="E18" s="306"/>
      <c r="F18" s="306"/>
      <c r="G18" s="306"/>
      <c r="H18" s="306"/>
      <c r="I18" s="306"/>
      <c r="J18" s="306"/>
      <c r="K18" s="307"/>
      <c r="L18" s="307"/>
      <c r="M18" s="307"/>
      <c r="N18" s="307"/>
      <c r="O18" s="307"/>
      <c r="P18" s="1102"/>
      <c r="Q18" s="307"/>
    </row>
    <row r="19" spans="1:17" s="755" customFormat="1" ht="21.75" customHeight="1">
      <c r="A19" s="306"/>
      <c r="B19" s="306"/>
      <c r="C19" s="306"/>
      <c r="D19" s="306"/>
      <c r="E19" s="306"/>
      <c r="F19" s="306"/>
      <c r="G19" s="306"/>
      <c r="H19" s="306"/>
      <c r="I19" s="306"/>
      <c r="J19" s="306"/>
      <c r="K19" s="307"/>
      <c r="L19" s="307"/>
      <c r="M19" s="307"/>
      <c r="N19" s="307"/>
      <c r="O19" s="307"/>
      <c r="P19" s="1102"/>
      <c r="Q19" s="307"/>
    </row>
    <row r="20" spans="1:17" s="755" customFormat="1" ht="21.75" customHeight="1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7"/>
      <c r="L20" s="307"/>
      <c r="M20" s="307"/>
      <c r="N20" s="307"/>
      <c r="O20" s="307"/>
      <c r="P20" s="1102"/>
      <c r="Q20" s="307"/>
    </row>
    <row r="21" spans="1:17" ht="21.75" customHeight="1">
      <c r="A21" s="478" t="s">
        <v>87</v>
      </c>
      <c r="B21" s="444"/>
      <c r="C21" s="444"/>
      <c r="D21" s="444"/>
      <c r="E21" s="444"/>
      <c r="F21" s="444"/>
      <c r="G21" s="444"/>
      <c r="H21" s="444"/>
      <c r="I21" s="444"/>
      <c r="J21" s="411"/>
      <c r="K21" s="335"/>
      <c r="L21" s="335"/>
      <c r="M21" s="626"/>
      <c r="N21" s="626"/>
      <c r="O21" s="652"/>
      <c r="P21" s="697"/>
      <c r="Q21" s="335"/>
    </row>
    <row r="22" spans="1:17" ht="21.75" customHeight="1">
      <c r="A22" s="294"/>
      <c r="B22" s="1868" t="s">
        <v>89</v>
      </c>
      <c r="C22" s="1981"/>
      <c r="D22" s="1981"/>
      <c r="E22" s="1981"/>
      <c r="F22" s="1981"/>
      <c r="G22" s="1981"/>
      <c r="H22" s="1981"/>
      <c r="I22" s="1981"/>
      <c r="J22" s="1982"/>
      <c r="K22" s="447"/>
      <c r="L22" s="447"/>
      <c r="M22" s="651"/>
      <c r="N22" s="651"/>
      <c r="O22" s="653"/>
      <c r="P22" s="465"/>
      <c r="Q22" s="448"/>
    </row>
    <row r="23" spans="1:17" ht="21.75" customHeight="1">
      <c r="A23" s="347"/>
      <c r="B23" s="339"/>
      <c r="C23" s="1858" t="s">
        <v>243</v>
      </c>
      <c r="D23" s="1858"/>
      <c r="E23" s="1858"/>
      <c r="F23" s="1858"/>
      <c r="G23" s="1858"/>
      <c r="H23" s="1858"/>
      <c r="I23" s="1858"/>
      <c r="J23" s="1859"/>
      <c r="K23" s="384"/>
      <c r="L23" s="384"/>
      <c r="M23" s="347"/>
      <c r="N23" s="347"/>
      <c r="O23" s="640"/>
      <c r="P23" s="333"/>
      <c r="Q23" s="395"/>
    </row>
    <row r="24" spans="1:17" ht="21.75" customHeight="1">
      <c r="A24" s="349"/>
      <c r="B24" s="298"/>
      <c r="C24" s="298"/>
      <c r="D24" s="342" t="s">
        <v>245</v>
      </c>
      <c r="E24" s="298"/>
      <c r="F24" s="298"/>
      <c r="G24" s="298"/>
      <c r="H24" s="298"/>
      <c r="I24" s="298"/>
      <c r="J24" s="328"/>
      <c r="K24" s="282"/>
      <c r="L24" s="282"/>
      <c r="M24" s="349"/>
      <c r="N24" s="349"/>
      <c r="O24" s="642"/>
      <c r="P24" s="275"/>
      <c r="Q24" s="378"/>
    </row>
    <row r="25" spans="1:17" ht="21.75" customHeight="1">
      <c r="A25" s="349"/>
      <c r="B25" s="298"/>
      <c r="C25" s="298"/>
      <c r="D25" s="445"/>
      <c r="E25" s="420" t="s">
        <v>142</v>
      </c>
      <c r="F25" s="298"/>
      <c r="G25" s="298"/>
      <c r="H25" s="298"/>
      <c r="I25" s="298"/>
      <c r="J25" s="328"/>
      <c r="K25" s="282"/>
      <c r="L25" s="282"/>
      <c r="M25" s="349"/>
      <c r="N25" s="349"/>
      <c r="O25" s="642"/>
      <c r="P25" s="275"/>
      <c r="Q25" s="378"/>
    </row>
    <row r="26" spans="1:17" ht="21.75" customHeight="1">
      <c r="A26" s="349"/>
      <c r="B26" s="298"/>
      <c r="C26" s="298"/>
      <c r="D26" s="298"/>
      <c r="E26" s="376"/>
      <c r="F26" s="1906" t="s">
        <v>1035</v>
      </c>
      <c r="G26" s="1906"/>
      <c r="H26" s="1906"/>
      <c r="I26" s="1906"/>
      <c r="J26" s="1907"/>
      <c r="K26" s="278">
        <v>0</v>
      </c>
      <c r="L26" s="278">
        <v>9900</v>
      </c>
      <c r="M26" s="571">
        <v>0</v>
      </c>
      <c r="N26" s="571">
        <v>0</v>
      </c>
      <c r="O26" s="642">
        <v>100000</v>
      </c>
      <c r="P26" s="169">
        <f aca="true" t="shared" si="1" ref="P26:P31">IF(OR(O26&lt;=0,Q26&lt;=0),"-",(((Q26-O26)*100)/O26))</f>
        <v>0</v>
      </c>
      <c r="Q26" s="378">
        <v>100000</v>
      </c>
    </row>
    <row r="27" spans="1:17" ht="21.75" customHeight="1">
      <c r="A27" s="1853" t="s">
        <v>143</v>
      </c>
      <c r="B27" s="1854"/>
      <c r="C27" s="1854"/>
      <c r="D27" s="1854"/>
      <c r="E27" s="1854"/>
      <c r="F27" s="1854"/>
      <c r="G27" s="1854"/>
      <c r="H27" s="1854"/>
      <c r="I27" s="1854"/>
      <c r="J27" s="1855"/>
      <c r="K27" s="277">
        <f>SUM(K12:K26)</f>
        <v>0</v>
      </c>
      <c r="L27" s="277">
        <f>SUM(L26:L26)</f>
        <v>9900</v>
      </c>
      <c r="M27" s="284">
        <f>SUM(M26)</f>
        <v>0</v>
      </c>
      <c r="N27" s="284">
        <f>SUM(N24:N26)</f>
        <v>0</v>
      </c>
      <c r="O27" s="619">
        <f>O26</f>
        <v>100000</v>
      </c>
      <c r="P27" s="1103">
        <f t="shared" si="1"/>
        <v>0</v>
      </c>
      <c r="Q27" s="277">
        <f>Q26</f>
        <v>100000</v>
      </c>
    </row>
    <row r="28" spans="1:17" ht="21.75" customHeight="1" thickBot="1">
      <c r="A28" s="1865" t="s">
        <v>156</v>
      </c>
      <c r="B28" s="1866"/>
      <c r="C28" s="1866"/>
      <c r="D28" s="1866"/>
      <c r="E28" s="1866"/>
      <c r="F28" s="1866"/>
      <c r="G28" s="1866"/>
      <c r="H28" s="1866"/>
      <c r="I28" s="1866"/>
      <c r="J28" s="1867"/>
      <c r="K28" s="280">
        <f>SUM(K27)</f>
        <v>0</v>
      </c>
      <c r="L28" s="280">
        <f>SUM(L27)</f>
        <v>9900</v>
      </c>
      <c r="M28" s="612">
        <f>SUM(M27)</f>
        <v>0</v>
      </c>
      <c r="N28" s="612">
        <f>SUM(N27)</f>
        <v>0</v>
      </c>
      <c r="O28" s="621">
        <f>O27</f>
        <v>100000</v>
      </c>
      <c r="P28" s="1086">
        <f t="shared" si="1"/>
        <v>0</v>
      </c>
      <c r="Q28" s="280">
        <f>Q27</f>
        <v>100000</v>
      </c>
    </row>
    <row r="29" spans="1:17" ht="21.75" customHeight="1" thickBot="1" thickTop="1">
      <c r="A29" s="1893" t="s">
        <v>34</v>
      </c>
      <c r="B29" s="1872"/>
      <c r="C29" s="1872"/>
      <c r="D29" s="1872"/>
      <c r="E29" s="1872"/>
      <c r="F29" s="1872"/>
      <c r="G29" s="1872"/>
      <c r="H29" s="1872"/>
      <c r="I29" s="1872"/>
      <c r="J29" s="1873"/>
      <c r="K29" s="1487">
        <f aca="true" t="shared" si="2" ref="K29:Q29">K28</f>
        <v>0</v>
      </c>
      <c r="L29" s="1487">
        <f t="shared" si="2"/>
        <v>9900</v>
      </c>
      <c r="M29" s="1529">
        <f t="shared" si="2"/>
        <v>0</v>
      </c>
      <c r="N29" s="1529">
        <f t="shared" si="2"/>
        <v>0</v>
      </c>
      <c r="O29" s="1574">
        <f>O28</f>
        <v>100000</v>
      </c>
      <c r="P29" s="1575">
        <f t="shared" si="1"/>
        <v>0</v>
      </c>
      <c r="Q29" s="1487">
        <f t="shared" si="2"/>
        <v>100000</v>
      </c>
    </row>
    <row r="30" spans="1:17" ht="21.75" customHeight="1" thickBot="1" thickTop="1">
      <c r="A30" s="1887" t="s">
        <v>35</v>
      </c>
      <c r="B30" s="1888"/>
      <c r="C30" s="1888"/>
      <c r="D30" s="1888"/>
      <c r="E30" s="1888"/>
      <c r="F30" s="1888"/>
      <c r="G30" s="1888"/>
      <c r="H30" s="1888"/>
      <c r="I30" s="1888"/>
      <c r="J30" s="1889"/>
      <c r="K30" s="1519">
        <f>SUM(K16+K29)</f>
        <v>0</v>
      </c>
      <c r="L30" s="1519">
        <f>SUM(L16+L29)</f>
        <v>9900</v>
      </c>
      <c r="M30" s="1519">
        <f>SUM(M16+M29)</f>
        <v>202105</v>
      </c>
      <c r="N30" s="1576">
        <f>SUM(N16+N29)</f>
        <v>161805</v>
      </c>
      <c r="O30" s="1520">
        <f>SUM(O16+O29)</f>
        <v>400000</v>
      </c>
      <c r="P30" s="1577">
        <f t="shared" si="1"/>
        <v>0</v>
      </c>
      <c r="Q30" s="1519">
        <f>SUM(Q16+Q29)</f>
        <v>400000</v>
      </c>
    </row>
    <row r="31" spans="1:17" ht="21.75" customHeight="1" thickBot="1" thickTop="1">
      <c r="A31" s="1975" t="s">
        <v>360</v>
      </c>
      <c r="B31" s="1976"/>
      <c r="C31" s="1976"/>
      <c r="D31" s="1976"/>
      <c r="E31" s="1976"/>
      <c r="F31" s="1976"/>
      <c r="G31" s="1976"/>
      <c r="H31" s="1976"/>
      <c r="I31" s="1976"/>
      <c r="J31" s="1977"/>
      <c r="K31" s="1578">
        <f>งบกลาง!K28+แผนงานบริหารทั่วไป!K397+รักษาความสงบ!K102+แผนงานสาธารณสุข!K204+แผนงานการศึกษา!K222+สังคมสงเคราะห์!K29+แผนงานเคหะฯ!K135+สร้างความเข้มแข็ง!K139+แผนงานการศาสนาฯ!K64+แผนงานอุตสาหกรรม!K408+K30</f>
        <v>167619258.89999998</v>
      </c>
      <c r="L31" s="1578">
        <f>งบกลาง!L28+แผนงานบริหารทั่วไป!L397+รักษาความสงบ!L102+แผนงานสาธารณสุข!L204+แผนงานการศึกษา!L222+สังคมสงเคราะห์!L29+แผนงานเคหะฯ!L135+สร้างความเข้มแข็ง!L139+แผนงานการศาสนาฯ!L64+แผนงานอุตสาหกรรม!L408+L30</f>
        <v>179416071.64</v>
      </c>
      <c r="M31" s="1578">
        <f>งบกลาง!M28+แผนงานบริหารทั่วไป!M397+รักษาความสงบ!M102+แผนงานสาธารณสุข!M204+แผนงานการศึกษา!M222+สังคมสงเคราะห์!M29+แผนงานเคหะฯ!M135+สร้างความเข้มแข็ง!M139+แผนงานการศาสนาฯ!M64+แผนงานอุตสาหกรรม!M408+M30</f>
        <v>189196987.74</v>
      </c>
      <c r="N31" s="1579">
        <f>งบกลาง!N28+แผนงานบริหารทั่วไป!N397+รักษาความสงบ!N102+แผนงานสาธารณสุข!N204+แผนงานการศึกษา!N222+สังคมสงเคราะห์!N29+แผนงานเคหะฯ!N135+สร้างความเข้มแข็ง!N139+แผนงานการศาสนาฯ!N64+แผนงานอุตสาหกรรม!N408+N30</f>
        <v>166340862.43</v>
      </c>
      <c r="O31" s="1580">
        <f>งบกลาง!O28+แผนงานบริหารทั่วไป!O397+รักษาความสงบ!O102+แผนงานสาธารณสุข!O204+แผนงานการศึกษา!O222+สังคมสงเคราะห์!O29+แผนงานเคหะฯ!O135+สร้างความเข้มแข็ง!O139+แผนงานการศาสนาฯ!O64+แผนงานอุตสาหกรรม!O408+O30</f>
        <v>235000000</v>
      </c>
      <c r="P31" s="1581">
        <f t="shared" si="1"/>
        <v>0</v>
      </c>
      <c r="Q31" s="1578">
        <f>งบกลาง!Q28+แผนงานบริหารทั่วไป!Q397+รักษาความสงบ!Q102+แผนงานสาธารณสุข!Q204+แผนงานการศึกษา!Q222+สังคมสงเคราะห์!Q29+แผนงานเคหะฯ!Q135+สร้างความเข้มแข็ง!Q139+แผนงานการศาสนาฯ!Q64+แผนงานอุตสาหกรรม!Q408+Q30</f>
        <v>235000000</v>
      </c>
    </row>
    <row r="32" spans="1:17" ht="21.75" customHeight="1" thickTop="1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408"/>
      <c r="P32" s="1089"/>
      <c r="Q32" s="408"/>
    </row>
    <row r="33" spans="1:17" ht="21.75" customHeight="1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408"/>
      <c r="P33" s="1089" t="s">
        <v>163</v>
      </c>
      <c r="Q33" s="408"/>
    </row>
    <row r="34" spans="1:17" ht="21.75" customHeight="1">
      <c r="A34" s="289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408"/>
      <c r="P34" s="1089"/>
      <c r="Q34" s="408"/>
    </row>
    <row r="35" spans="1:17" ht="21.75" customHeight="1">
      <c r="A35" s="289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408"/>
      <c r="P35" s="1089"/>
      <c r="Q35" s="408"/>
    </row>
    <row r="36" spans="1:17" ht="21.75" customHeight="1">
      <c r="A36" s="289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408"/>
      <c r="P36" s="1089"/>
      <c r="Q36" s="408"/>
    </row>
    <row r="37" spans="1:17" ht="21.75" customHeight="1">
      <c r="A37" s="289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408"/>
      <c r="P37" s="1089"/>
      <c r="Q37" s="408"/>
    </row>
    <row r="38" spans="1:17" ht="21.75" customHeight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408"/>
      <c r="P38" s="1089"/>
      <c r="Q38" s="408"/>
    </row>
    <row r="39" spans="1:17" ht="21.75" customHeight="1">
      <c r="A39" s="289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408"/>
      <c r="P39" s="1089"/>
      <c r="Q39" s="408"/>
    </row>
    <row r="40" spans="1:17" ht="21.75" customHeight="1">
      <c r="A40" s="289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408"/>
      <c r="P40" s="1089"/>
      <c r="Q40" s="408"/>
    </row>
    <row r="41" spans="1:17" ht="21.75" customHeight="1">
      <c r="A41" s="289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408"/>
      <c r="P41" s="1089"/>
      <c r="Q41" s="408"/>
    </row>
    <row r="42" spans="1:17" ht="21.75" customHeight="1">
      <c r="A42" s="289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408"/>
      <c r="P42" s="1089"/>
      <c r="Q42" s="408"/>
    </row>
    <row r="43" spans="1:17" ht="21.75" customHeight="1">
      <c r="A43" s="289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408"/>
      <c r="P43" s="1089"/>
      <c r="Q43" s="408"/>
    </row>
    <row r="44" spans="1:17" ht="21.75" customHeight="1">
      <c r="A44" s="289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408"/>
      <c r="P44" s="1089"/>
      <c r="Q44" s="408"/>
    </row>
    <row r="45" spans="1:17" ht="21.75" customHeight="1">
      <c r="A45" s="289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408"/>
      <c r="P45" s="1089"/>
      <c r="Q45" s="408"/>
    </row>
    <row r="46" spans="1:17" ht="21.75" customHeight="1">
      <c r="A46" s="289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408"/>
      <c r="P46" s="1089"/>
      <c r="Q46" s="408"/>
    </row>
    <row r="47" spans="1:17" ht="21.75" customHeight="1">
      <c r="A47" s="289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408"/>
      <c r="P47" s="1089"/>
      <c r="Q47" s="408"/>
    </row>
    <row r="48" spans="1:17" ht="21.75" customHeight="1">
      <c r="A48" s="289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408"/>
      <c r="P48" s="1089"/>
      <c r="Q48" s="408"/>
    </row>
    <row r="49" spans="1:17" ht="21.75" customHeight="1">
      <c r="A49" s="289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408"/>
      <c r="P49" s="1089"/>
      <c r="Q49" s="408"/>
    </row>
    <row r="50" spans="1:17" ht="21.75" customHeight="1">
      <c r="A50" s="289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408"/>
      <c r="P50" s="1089"/>
      <c r="Q50" s="408"/>
    </row>
    <row r="51" spans="1:17" ht="21.75" customHeight="1">
      <c r="A51" s="289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408"/>
      <c r="P51" s="1089"/>
      <c r="Q51" s="408"/>
    </row>
    <row r="52" spans="1:17" ht="21.75" customHeight="1">
      <c r="A52" s="289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408"/>
      <c r="P52" s="1089"/>
      <c r="Q52" s="408"/>
    </row>
    <row r="53" spans="1:17" ht="21.75" customHeight="1">
      <c r="A53" s="289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408"/>
      <c r="P53" s="1089"/>
      <c r="Q53" s="408"/>
    </row>
    <row r="54" spans="1:17" ht="21.75" customHeight="1">
      <c r="A54" s="289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408"/>
      <c r="P54" s="1089"/>
      <c r="Q54" s="408"/>
    </row>
    <row r="55" spans="1:17" ht="21.75" customHeight="1">
      <c r="A55" s="289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408"/>
      <c r="P55" s="1089"/>
      <c r="Q55" s="408"/>
    </row>
  </sheetData>
  <sheetProtection/>
  <mergeCells count="22">
    <mergeCell ref="A29:J29"/>
    <mergeCell ref="F12:J12"/>
    <mergeCell ref="O5:Q5"/>
    <mergeCell ref="F13:J13"/>
    <mergeCell ref="K5:N5"/>
    <mergeCell ref="B8:J8"/>
    <mergeCell ref="A31:J31"/>
    <mergeCell ref="C9:J9"/>
    <mergeCell ref="A14:J14"/>
    <mergeCell ref="A15:J15"/>
    <mergeCell ref="A16:J16"/>
    <mergeCell ref="B22:J22"/>
    <mergeCell ref="F26:J26"/>
    <mergeCell ref="A28:J28"/>
    <mergeCell ref="C23:J23"/>
    <mergeCell ref="A30:J30"/>
    <mergeCell ref="A1:Q1"/>
    <mergeCell ref="A2:Q2"/>
    <mergeCell ref="A3:Q3"/>
    <mergeCell ref="A4:Q4"/>
    <mergeCell ref="A5:J6"/>
    <mergeCell ref="A27:J27"/>
  </mergeCells>
  <printOptions horizontalCentered="1"/>
  <pageMargins left="0.1968503937007874" right="0.1968503937007874" top="0.984251968503937" bottom="0.984251968503937" header="0.31496062992125984" footer="0.5905511811023623"/>
  <pageSetup horizontalDpi="600" verticalDpi="600" orientation="landscape" paperSize="9" r:id="rId1"/>
  <ignoredErrors>
    <ignoredError sqref="P14:P3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8.00390625" style="840" customWidth="1"/>
    <col min="2" max="16384" width="9.00390625" style="839" customWidth="1"/>
  </cols>
  <sheetData>
    <row r="1" ht="23.25">
      <c r="A1" s="840">
        <v>18535160.84</v>
      </c>
    </row>
    <row r="2" ht="23.25">
      <c r="A2" s="840">
        <v>49443856.51</v>
      </c>
    </row>
    <row r="3" ht="23.25">
      <c r="A3" s="840">
        <v>6452994</v>
      </c>
    </row>
    <row r="4" ht="23.25">
      <c r="A4" s="840">
        <v>15991181.65</v>
      </c>
    </row>
    <row r="5" ht="23.25">
      <c r="A5" s="840">
        <v>34837375.07</v>
      </c>
    </row>
    <row r="6" ht="23.25">
      <c r="A6" s="840">
        <v>367798</v>
      </c>
    </row>
    <row r="7" ht="23.25">
      <c r="A7" s="840">
        <v>11991293.86</v>
      </c>
    </row>
    <row r="8" ht="23.25">
      <c r="A8" s="840">
        <v>9357883.81</v>
      </c>
    </row>
    <row r="9" ht="23.25">
      <c r="A9" s="840">
        <v>3100239</v>
      </c>
    </row>
    <row r="10" ht="23.25">
      <c r="A10" s="840">
        <v>38917100</v>
      </c>
    </row>
    <row r="11" ht="23.25">
      <c r="A11" s="840">
        <v>202105</v>
      </c>
    </row>
    <row r="12" ht="23.25">
      <c r="A12" s="841">
        <f>SUM(A1:A11)</f>
        <v>189196987.74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17.25390625" style="1109" customWidth="1"/>
    <col min="2" max="2" width="11.75390625" style="1105" bestFit="1" customWidth="1"/>
    <col min="3" max="3" width="11.375" style="1105" customWidth="1"/>
    <col min="4" max="4" width="11.75390625" style="1105" bestFit="1" customWidth="1"/>
    <col min="5" max="5" width="17.625" style="1105" bestFit="1" customWidth="1"/>
    <col min="6" max="6" width="10.375" style="1105" customWidth="1"/>
    <col min="7" max="7" width="9.25390625" style="1105" bestFit="1" customWidth="1"/>
    <col min="8" max="8" width="11.125" style="1105" bestFit="1" customWidth="1"/>
    <col min="9" max="9" width="10.75390625" style="1105" bestFit="1" customWidth="1"/>
    <col min="10" max="10" width="19.75390625" style="1105" bestFit="1" customWidth="1"/>
    <col min="11" max="11" width="24.375" style="1105" bestFit="1" customWidth="1"/>
    <col min="12" max="12" width="17.25390625" style="1105" bestFit="1" customWidth="1"/>
    <col min="13" max="13" width="10.50390625" style="1105" customWidth="1"/>
    <col min="14" max="14" width="11.125" style="1105" customWidth="1"/>
    <col min="15" max="16384" width="9.00390625" style="1105" customWidth="1"/>
  </cols>
  <sheetData>
    <row r="1" spans="1:14" ht="23.25">
      <c r="A1" s="1985" t="s">
        <v>172</v>
      </c>
      <c r="B1" s="1985"/>
      <c r="C1" s="1985"/>
      <c r="D1" s="1985"/>
      <c r="E1" s="1985"/>
      <c r="F1" s="1985"/>
      <c r="G1" s="1985"/>
      <c r="H1" s="1985"/>
      <c r="I1" s="1985"/>
      <c r="J1" s="1985"/>
      <c r="K1" s="1985"/>
      <c r="L1" s="1985"/>
      <c r="M1" s="1985"/>
      <c r="N1" s="1985"/>
    </row>
    <row r="2" spans="1:14" ht="23.25">
      <c r="A2" s="1985" t="s">
        <v>616</v>
      </c>
      <c r="B2" s="1985"/>
      <c r="C2" s="1985"/>
      <c r="D2" s="1985"/>
      <c r="E2" s="1985"/>
      <c r="F2" s="1985"/>
      <c r="G2" s="1985"/>
      <c r="H2" s="1985"/>
      <c r="I2" s="1985"/>
      <c r="J2" s="1985"/>
      <c r="K2" s="1985"/>
      <c r="L2" s="1985"/>
      <c r="M2" s="1985"/>
      <c r="N2" s="1985"/>
    </row>
    <row r="3" spans="1:14" s="1106" customFormat="1" ht="18.75">
      <c r="A3" s="1107" t="s">
        <v>617</v>
      </c>
      <c r="B3" s="1107" t="s">
        <v>127</v>
      </c>
      <c r="C3" s="1107" t="s">
        <v>618</v>
      </c>
      <c r="D3" s="1107" t="s">
        <v>619</v>
      </c>
      <c r="E3" s="1107" t="s">
        <v>620</v>
      </c>
      <c r="F3" s="1107" t="s">
        <v>621</v>
      </c>
      <c r="G3" s="1107" t="s">
        <v>622</v>
      </c>
      <c r="H3" s="1107" t="s">
        <v>623</v>
      </c>
      <c r="I3" s="1107" t="s">
        <v>624</v>
      </c>
      <c r="J3" s="1107" t="s">
        <v>625</v>
      </c>
      <c r="K3" s="1107" t="s">
        <v>626</v>
      </c>
      <c r="L3" s="1107" t="s">
        <v>627</v>
      </c>
      <c r="M3" s="1107" t="s">
        <v>628</v>
      </c>
      <c r="N3" s="1107" t="s">
        <v>235</v>
      </c>
    </row>
    <row r="4" spans="1:14" s="1106" customFormat="1" ht="18.75">
      <c r="A4" s="1114" t="s">
        <v>629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  <c r="L4" s="1113"/>
      <c r="M4" s="1113"/>
      <c r="N4" s="1112"/>
    </row>
    <row r="5" spans="1:14" s="1106" customFormat="1" ht="18.75">
      <c r="A5" s="1111" t="s">
        <v>235</v>
      </c>
      <c r="B5" s="1117">
        <f>งบกลาง!O28</f>
        <v>41549770</v>
      </c>
      <c r="C5" s="1110"/>
      <c r="D5" s="1110"/>
      <c r="E5" s="1110"/>
      <c r="F5" s="1110"/>
      <c r="G5" s="1110"/>
      <c r="H5" s="1110"/>
      <c r="I5" s="1110"/>
      <c r="J5" s="1110"/>
      <c r="K5" s="1110"/>
      <c r="L5" s="1110"/>
      <c r="M5" s="1110"/>
      <c r="N5" s="1110"/>
    </row>
    <row r="6" spans="1:14" s="1106" customFormat="1" ht="18.75">
      <c r="A6" s="1111" t="s">
        <v>630</v>
      </c>
      <c r="B6" s="1110"/>
      <c r="C6" s="1110"/>
      <c r="D6" s="1117">
        <f>แผนงานบริหารทั่วไป!M16</f>
        <v>3655404.7399999998</v>
      </c>
      <c r="E6" s="1110"/>
      <c r="F6" s="1110"/>
      <c r="G6" s="1110"/>
      <c r="H6" s="1110"/>
      <c r="I6" s="1110"/>
      <c r="J6" s="1110"/>
      <c r="K6" s="1110"/>
      <c r="L6" s="1110"/>
      <c r="M6" s="1110"/>
      <c r="N6" s="1110"/>
    </row>
    <row r="7" spans="1:14" s="1106" customFormat="1" ht="18.75">
      <c r="A7" s="1111" t="s">
        <v>631</v>
      </c>
      <c r="B7" s="1110"/>
      <c r="C7" s="1110"/>
      <c r="D7" s="1117">
        <f>แผนงานบริหารทั่วไป!M25+แผนงานบริหารทั่วไป!M247+แผนงานบริหารทั่วไป!M335</f>
        <v>24320348.630000003</v>
      </c>
      <c r="E7" s="1110"/>
      <c r="F7" s="1110"/>
      <c r="G7" s="1110"/>
      <c r="H7" s="1110"/>
      <c r="I7" s="1110"/>
      <c r="J7" s="1110"/>
      <c r="K7" s="1110"/>
      <c r="L7" s="1110"/>
      <c r="M7" s="1110"/>
      <c r="N7" s="1110"/>
    </row>
    <row r="8" spans="1:14" s="1106" customFormat="1" ht="18.75">
      <c r="A8" s="1111" t="s">
        <v>632</v>
      </c>
      <c r="B8" s="1110"/>
      <c r="C8" s="1110"/>
      <c r="D8" s="1117">
        <f>แผนงานบริหารทั่วไป!M36+แผนงานบริหารทั่วไป!M254+แผนงานบริหารทั่วไป!M344</f>
        <v>4354406.38</v>
      </c>
      <c r="E8" s="1117">
        <f>รักษาความสงบ!M12</f>
        <v>27560</v>
      </c>
      <c r="F8" s="1110"/>
      <c r="G8" s="1110"/>
      <c r="H8" s="1110"/>
      <c r="I8" s="1110"/>
      <c r="J8" s="1110"/>
      <c r="K8" s="1110"/>
      <c r="L8" s="1110"/>
      <c r="M8" s="1110"/>
      <c r="N8" s="1110"/>
    </row>
    <row r="9" spans="1:14" s="1106" customFormat="1" ht="18.75">
      <c r="A9" s="1111" t="s">
        <v>633</v>
      </c>
      <c r="B9" s="1110"/>
      <c r="C9" s="1110"/>
      <c r="D9" s="1117">
        <f>แผนงานบริหารทั่วไป!M58+แผนงานบริหารทั่วไป!M264+แผนงานบริหารทั่วไป!M352</f>
        <v>3984091.0100000002</v>
      </c>
      <c r="E9" s="1117">
        <f>รักษาความสงบ!M20+รักษาความสงบ!M85+รักษาความสงบ!M99</f>
        <v>3444334</v>
      </c>
      <c r="F9" s="1110"/>
      <c r="G9" s="1110"/>
      <c r="H9" s="1110"/>
      <c r="I9" s="1110"/>
      <c r="J9" s="1110"/>
      <c r="K9" s="1110"/>
      <c r="L9" s="1110"/>
      <c r="M9" s="1110"/>
      <c r="N9" s="1110"/>
    </row>
    <row r="10" spans="1:14" s="1106" customFormat="1" ht="18.75">
      <c r="A10" s="1111" t="s">
        <v>634</v>
      </c>
      <c r="B10" s="1110"/>
      <c r="C10" s="1110"/>
      <c r="D10" s="1117">
        <f>แผนงานบริหารทั่วไป!M71+แผนงานบริหารทั่วไป!M277+แผนงานบริหารทั่วไป!M361</f>
        <v>1936065.16</v>
      </c>
      <c r="E10" s="1117">
        <f>รักษาความสงบ!M25</f>
        <v>41400</v>
      </c>
      <c r="F10" s="1110"/>
      <c r="G10" s="1110"/>
      <c r="H10" s="1110"/>
      <c r="I10" s="1110"/>
      <c r="J10" s="1110"/>
      <c r="K10" s="1110"/>
      <c r="L10" s="1110"/>
      <c r="M10" s="1110"/>
      <c r="N10" s="1110"/>
    </row>
    <row r="11" spans="1:14" s="1106" customFormat="1" ht="18.75">
      <c r="A11" s="1111" t="s">
        <v>635</v>
      </c>
      <c r="B11" s="1110"/>
      <c r="C11" s="1110"/>
      <c r="D11" s="1117">
        <f>แผนงานบริหารทั่วไป!M78+แผนงานบริหารทั่วไป!M365</f>
        <v>1854183.9000000001</v>
      </c>
      <c r="E11" s="1110"/>
      <c r="F11" s="1110"/>
      <c r="G11" s="1110"/>
      <c r="H11" s="1110"/>
      <c r="I11" s="1110"/>
      <c r="J11" s="1110"/>
      <c r="K11" s="1110"/>
      <c r="L11" s="1110"/>
      <c r="M11" s="1110"/>
      <c r="N11" s="1110"/>
    </row>
    <row r="12" spans="1:14" s="1106" customFormat="1" ht="18.75">
      <c r="A12" s="1111" t="s">
        <v>636</v>
      </c>
      <c r="B12" s="1110"/>
      <c r="C12" s="1110"/>
      <c r="D12" s="1117">
        <f>แผนงานบริหารทั่วไป!M214+แผนงานบริหารทั่วไป!M322+แผนงานบริหารทั่วไป!M394</f>
        <v>4679889.66</v>
      </c>
      <c r="E12" s="1117">
        <f>รักษาความสงบ!M61</f>
        <v>2379700</v>
      </c>
      <c r="F12" s="1110"/>
      <c r="G12" s="1110"/>
      <c r="H12" s="1110"/>
      <c r="I12" s="1110"/>
      <c r="J12" s="1110"/>
      <c r="K12" s="1110"/>
      <c r="L12" s="1110"/>
      <c r="M12" s="1110"/>
      <c r="N12" s="1110"/>
    </row>
    <row r="13" spans="1:14" s="1106" customFormat="1" ht="18.75">
      <c r="A13" s="1111" t="s">
        <v>637</v>
      </c>
      <c r="B13" s="1110"/>
      <c r="C13" s="1110"/>
      <c r="D13" s="1117">
        <f>แผนงานบริหารทั่วไป!M228</f>
        <v>1554400</v>
      </c>
      <c r="E13" s="1110"/>
      <c r="F13" s="1110"/>
      <c r="G13" s="1110"/>
      <c r="H13" s="1110"/>
      <c r="I13" s="1110"/>
      <c r="J13" s="1110"/>
      <c r="K13" s="1110"/>
      <c r="L13" s="1110"/>
      <c r="M13" s="1110"/>
      <c r="N13" s="1110"/>
    </row>
    <row r="14" spans="1:14" s="1106" customFormat="1" ht="18.75">
      <c r="A14" s="1111" t="s">
        <v>638</v>
      </c>
      <c r="B14" s="1110"/>
      <c r="C14" s="1110"/>
      <c r="D14" s="1117">
        <f>แผนงานบริหารทั่วไป!M236</f>
        <v>2902383.8</v>
      </c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</row>
    <row r="15" spans="1:14" s="1106" customFormat="1" ht="18.75">
      <c r="A15" s="1111" t="s">
        <v>639</v>
      </c>
      <c r="B15" s="1110"/>
      <c r="C15" s="1110"/>
      <c r="D15" s="1117">
        <f>แผนงานบริหารทั่วไป!M234</f>
        <v>30000</v>
      </c>
      <c r="E15" s="1110"/>
      <c r="F15" s="1110"/>
      <c r="G15" s="1110"/>
      <c r="H15" s="1110"/>
      <c r="I15" s="1110"/>
      <c r="J15" s="1110"/>
      <c r="K15" s="1110"/>
      <c r="L15" s="1110"/>
      <c r="M15" s="1110"/>
      <c r="N15" s="1110"/>
    </row>
    <row r="16" spans="1:14" s="1106" customFormat="1" ht="19.5" thickBot="1">
      <c r="A16" s="1115" t="s">
        <v>640</v>
      </c>
      <c r="B16" s="1116"/>
      <c r="C16" s="1116"/>
      <c r="D16" s="1118">
        <f>SUM(D6:D15)</f>
        <v>49271173.27999999</v>
      </c>
      <c r="E16" s="1116"/>
      <c r="F16" s="1116"/>
      <c r="G16" s="1116"/>
      <c r="H16" s="1116"/>
      <c r="I16" s="1116"/>
      <c r="J16" s="1116"/>
      <c r="K16" s="1116"/>
      <c r="L16" s="1116"/>
      <c r="M16" s="1116"/>
      <c r="N16" s="1116"/>
    </row>
    <row r="17" s="1106" customFormat="1" ht="19.5" thickTop="1">
      <c r="A17" s="1108"/>
    </row>
    <row r="18" s="1106" customFormat="1" ht="18.75">
      <c r="A18" s="1108"/>
    </row>
    <row r="19" s="1106" customFormat="1" ht="18.75">
      <c r="A19" s="1108"/>
    </row>
    <row r="20" s="1106" customFormat="1" ht="18.75">
      <c r="A20" s="1108"/>
    </row>
    <row r="21" s="1106" customFormat="1" ht="18.75">
      <c r="A21" s="1108"/>
    </row>
    <row r="22" s="1106" customFormat="1" ht="18.75">
      <c r="A22" s="1108"/>
    </row>
    <row r="23" s="1106" customFormat="1" ht="18.75">
      <c r="A23" s="1108"/>
    </row>
    <row r="24" s="1106" customFormat="1" ht="18.75">
      <c r="A24" s="1108"/>
    </row>
    <row r="25" s="1106" customFormat="1" ht="18.75">
      <c r="A25" s="1108"/>
    </row>
    <row r="26" s="1106" customFormat="1" ht="18.75">
      <c r="A26" s="1108"/>
    </row>
    <row r="27" s="1106" customFormat="1" ht="18.75">
      <c r="A27" s="1108"/>
    </row>
    <row r="28" s="1106" customFormat="1" ht="18.75">
      <c r="A28" s="1108"/>
    </row>
    <row r="29" s="1106" customFormat="1" ht="18.75">
      <c r="A29" s="1108"/>
    </row>
    <row r="30" s="1106" customFormat="1" ht="18.75">
      <c r="A30" s="1108"/>
    </row>
    <row r="31" s="1106" customFormat="1" ht="18.75">
      <c r="A31" s="1108"/>
    </row>
    <row r="32" s="1106" customFormat="1" ht="18.75">
      <c r="A32" s="1108"/>
    </row>
    <row r="33" s="1106" customFormat="1" ht="18.75">
      <c r="A33" s="1108"/>
    </row>
    <row r="34" s="1106" customFormat="1" ht="18.75">
      <c r="A34" s="1108"/>
    </row>
    <row r="35" s="1106" customFormat="1" ht="18.75">
      <c r="A35" s="1108"/>
    </row>
    <row r="36" s="1106" customFormat="1" ht="18.75">
      <c r="A36" s="1108"/>
    </row>
    <row r="37" s="1106" customFormat="1" ht="18.75">
      <c r="A37" s="1108"/>
    </row>
    <row r="38" s="1106" customFormat="1" ht="18.75">
      <c r="A38" s="1108"/>
    </row>
    <row r="39" s="1106" customFormat="1" ht="18.75">
      <c r="A39" s="1108"/>
    </row>
    <row r="40" s="1106" customFormat="1" ht="18.75">
      <c r="A40" s="1108"/>
    </row>
    <row r="41" s="1106" customFormat="1" ht="18.75">
      <c r="A41" s="1108"/>
    </row>
    <row r="42" s="1106" customFormat="1" ht="18.75">
      <c r="A42" s="1108"/>
    </row>
    <row r="43" s="1106" customFormat="1" ht="18.75">
      <c r="A43" s="1108"/>
    </row>
    <row r="44" s="1106" customFormat="1" ht="18.75">
      <c r="A44" s="1108"/>
    </row>
    <row r="45" s="1106" customFormat="1" ht="18.75">
      <c r="A45" s="1108"/>
    </row>
    <row r="46" s="1106" customFormat="1" ht="18.75">
      <c r="A46" s="1108"/>
    </row>
    <row r="47" s="1106" customFormat="1" ht="18.75">
      <c r="A47" s="1108"/>
    </row>
    <row r="48" s="1106" customFormat="1" ht="18.75">
      <c r="A48" s="1108"/>
    </row>
    <row r="49" s="1106" customFormat="1" ht="18.75">
      <c r="A49" s="1108"/>
    </row>
    <row r="50" s="1106" customFormat="1" ht="18.75">
      <c r="A50" s="1108"/>
    </row>
    <row r="51" s="1106" customFormat="1" ht="18.75">
      <c r="A51" s="1108"/>
    </row>
    <row r="52" s="1106" customFormat="1" ht="18.75">
      <c r="A52" s="1108"/>
    </row>
    <row r="53" s="1106" customFormat="1" ht="18.75">
      <c r="A53" s="1108"/>
    </row>
    <row r="54" s="1106" customFormat="1" ht="18.75">
      <c r="A54" s="1108"/>
    </row>
    <row r="55" s="1106" customFormat="1" ht="18.75">
      <c r="A55" s="1108"/>
    </row>
    <row r="56" s="1106" customFormat="1" ht="18.75">
      <c r="A56" s="1108"/>
    </row>
    <row r="57" s="1106" customFormat="1" ht="18.75">
      <c r="A57" s="1108"/>
    </row>
    <row r="58" s="1106" customFormat="1" ht="18.75">
      <c r="A58" s="1108"/>
    </row>
    <row r="59" s="1106" customFormat="1" ht="18.75">
      <c r="A59" s="1108"/>
    </row>
    <row r="60" s="1106" customFormat="1" ht="18.75">
      <c r="A60" s="1108"/>
    </row>
    <row r="61" s="1106" customFormat="1" ht="18.75">
      <c r="A61" s="1108"/>
    </row>
    <row r="62" s="1106" customFormat="1" ht="18.75">
      <c r="A62" s="1108"/>
    </row>
    <row r="63" s="1106" customFormat="1" ht="18.75">
      <c r="A63" s="1108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32"/>
  <sheetViews>
    <sheetView view="pageBreakPreview" zoomScaleNormal="11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21" sqref="A21:Q22"/>
    </sheetView>
  </sheetViews>
  <sheetFormatPr defaultColWidth="9.00390625" defaultRowHeight="14.25"/>
  <cols>
    <col min="1" max="6" width="1.625" style="39" customWidth="1"/>
    <col min="7" max="9" width="9.00390625" style="39" customWidth="1"/>
    <col min="10" max="10" width="11.125" style="39" customWidth="1"/>
    <col min="11" max="11" width="12.125" style="39" bestFit="1" customWidth="1"/>
    <col min="12" max="12" width="11.75390625" style="39" customWidth="1"/>
    <col min="13" max="15" width="11.75390625" style="179" customWidth="1"/>
    <col min="16" max="16" width="7.25390625" style="1017" customWidth="1"/>
    <col min="17" max="17" width="11.75390625" style="179" customWidth="1"/>
    <col min="18" max="16384" width="9.00390625" style="39" customWidth="1"/>
  </cols>
  <sheetData>
    <row r="1" spans="1:17" ht="18.75">
      <c r="A1" s="1642" t="s">
        <v>124</v>
      </c>
      <c r="B1" s="1642"/>
      <c r="C1" s="1642"/>
      <c r="D1" s="1642"/>
      <c r="E1" s="1642"/>
      <c r="F1" s="1642"/>
      <c r="G1" s="1642"/>
      <c r="H1" s="1642"/>
      <c r="I1" s="1642"/>
      <c r="J1" s="1642"/>
      <c r="K1" s="1642"/>
      <c r="L1" s="1642"/>
      <c r="M1" s="1642"/>
      <c r="N1" s="1642"/>
      <c r="O1" s="1642"/>
      <c r="P1" s="1642"/>
      <c r="Q1" s="1642"/>
    </row>
    <row r="2" spans="1:17" ht="18.75">
      <c r="A2" s="1642" t="s">
        <v>614</v>
      </c>
      <c r="B2" s="1642"/>
      <c r="C2" s="1642"/>
      <c r="D2" s="1642"/>
      <c r="E2" s="1642"/>
      <c r="F2" s="1642"/>
      <c r="G2" s="1642"/>
      <c r="H2" s="1642"/>
      <c r="I2" s="1642"/>
      <c r="J2" s="1642"/>
      <c r="K2" s="1642"/>
      <c r="L2" s="1642"/>
      <c r="M2" s="1642"/>
      <c r="N2" s="1642"/>
      <c r="O2" s="1642"/>
      <c r="P2" s="1642"/>
      <c r="Q2" s="1642"/>
    </row>
    <row r="3" spans="1:17" ht="18.75">
      <c r="A3" s="1642" t="s">
        <v>172</v>
      </c>
      <c r="B3" s="1642"/>
      <c r="C3" s="1642"/>
      <c r="D3" s="1642"/>
      <c r="E3" s="1642"/>
      <c r="F3" s="1642"/>
      <c r="G3" s="1642"/>
      <c r="H3" s="1642"/>
      <c r="I3" s="1642"/>
      <c r="J3" s="1642"/>
      <c r="K3" s="1642"/>
      <c r="L3" s="1642"/>
      <c r="M3" s="1642"/>
      <c r="N3" s="1642"/>
      <c r="O3" s="1642"/>
      <c r="P3" s="1642"/>
      <c r="Q3" s="1642"/>
    </row>
    <row r="4" spans="1:17" ht="18.75">
      <c r="A4" s="1643" t="s">
        <v>125</v>
      </c>
      <c r="B4" s="1643"/>
      <c r="C4" s="1643"/>
      <c r="D4" s="1643"/>
      <c r="E4" s="1643"/>
      <c r="F4" s="1643"/>
      <c r="G4" s="1643"/>
      <c r="H4" s="1643"/>
      <c r="I4" s="1643"/>
      <c r="J4" s="1643"/>
      <c r="K4" s="1643"/>
      <c r="L4" s="1643"/>
      <c r="M4" s="1643"/>
      <c r="N4" s="1643"/>
      <c r="O4" s="1643"/>
      <c r="P4" s="1643"/>
      <c r="Q4" s="1643"/>
    </row>
    <row r="5" spans="1:17" ht="18.75">
      <c r="A5" s="1621"/>
      <c r="B5" s="1621"/>
      <c r="C5" s="1621"/>
      <c r="D5" s="1621"/>
      <c r="E5" s="1621"/>
      <c r="F5" s="1621"/>
      <c r="G5" s="1621"/>
      <c r="H5" s="1621"/>
      <c r="I5" s="1621"/>
      <c r="J5" s="1621"/>
      <c r="K5" s="1620" t="s">
        <v>126</v>
      </c>
      <c r="L5" s="1620"/>
      <c r="M5" s="1620"/>
      <c r="N5" s="1620"/>
      <c r="O5" s="1644" t="s">
        <v>127</v>
      </c>
      <c r="P5" s="1645"/>
      <c r="Q5" s="1645"/>
    </row>
    <row r="6" spans="1:17" ht="39" customHeight="1">
      <c r="A6" s="1621"/>
      <c r="B6" s="1621"/>
      <c r="C6" s="1621"/>
      <c r="D6" s="1621"/>
      <c r="E6" s="1621"/>
      <c r="F6" s="1621"/>
      <c r="G6" s="1621"/>
      <c r="H6" s="1621"/>
      <c r="I6" s="1621"/>
      <c r="J6" s="1621"/>
      <c r="K6" s="30" t="s">
        <v>175</v>
      </c>
      <c r="L6" s="30" t="s">
        <v>129</v>
      </c>
      <c r="M6" s="481" t="s">
        <v>365</v>
      </c>
      <c r="N6" s="798" t="s">
        <v>431</v>
      </c>
      <c r="O6" s="945" t="s">
        <v>492</v>
      </c>
      <c r="P6" s="23" t="s">
        <v>128</v>
      </c>
      <c r="Q6" s="22" t="s">
        <v>613</v>
      </c>
    </row>
    <row r="7" spans="1:17" ht="24" customHeight="1">
      <c r="A7" s="1646" t="s">
        <v>233</v>
      </c>
      <c r="B7" s="1647"/>
      <c r="C7" s="1647"/>
      <c r="D7" s="1647"/>
      <c r="E7" s="1647"/>
      <c r="F7" s="1647"/>
      <c r="G7" s="1647"/>
      <c r="H7" s="1647"/>
      <c r="I7" s="1647"/>
      <c r="J7" s="1"/>
      <c r="K7" s="100"/>
      <c r="L7" s="100"/>
      <c r="M7" s="482"/>
      <c r="N7" s="799"/>
      <c r="O7" s="946"/>
      <c r="P7" s="1012"/>
      <c r="Q7" s="99"/>
    </row>
    <row r="8" spans="1:17" ht="18.75">
      <c r="A8" s="2"/>
      <c r="B8" s="1624" t="s">
        <v>234</v>
      </c>
      <c r="C8" s="1625"/>
      <c r="D8" s="1625"/>
      <c r="E8" s="1625"/>
      <c r="F8" s="1625"/>
      <c r="G8" s="1625"/>
      <c r="H8" s="1625"/>
      <c r="I8" s="1625"/>
      <c r="J8" s="1626"/>
      <c r="K8" s="101"/>
      <c r="L8" s="101"/>
      <c r="M8" s="483"/>
      <c r="N8" s="712"/>
      <c r="O8" s="947"/>
      <c r="P8" s="54"/>
      <c r="Q8" s="18"/>
    </row>
    <row r="9" spans="1:17" ht="18.75">
      <c r="A9" s="5"/>
      <c r="B9" s="136"/>
      <c r="C9" s="3" t="s">
        <v>235</v>
      </c>
      <c r="D9" s="3"/>
      <c r="E9" s="3"/>
      <c r="F9" s="3"/>
      <c r="G9" s="3"/>
      <c r="H9" s="3"/>
      <c r="I9" s="3"/>
      <c r="J9" s="4"/>
      <c r="K9" s="134"/>
      <c r="L9" s="134"/>
      <c r="M9" s="484"/>
      <c r="N9" s="808"/>
      <c r="O9" s="948"/>
      <c r="P9" s="1013"/>
      <c r="Q9" s="89"/>
    </row>
    <row r="10" spans="1:17" ht="18.75">
      <c r="A10" s="5"/>
      <c r="B10" s="136"/>
      <c r="C10" s="136"/>
      <c r="D10" s="3" t="s">
        <v>236</v>
      </c>
      <c r="E10" s="3"/>
      <c r="F10" s="3"/>
      <c r="G10" s="3"/>
      <c r="H10" s="3"/>
      <c r="I10" s="3"/>
      <c r="J10" s="4"/>
      <c r="K10" s="134"/>
      <c r="L10" s="134"/>
      <c r="M10" s="484"/>
      <c r="N10" s="808"/>
      <c r="O10" s="948"/>
      <c r="P10" s="1013"/>
      <c r="Q10" s="89"/>
    </row>
    <row r="11" spans="1:17" ht="19.5">
      <c r="A11" s="5"/>
      <c r="B11" s="6"/>
      <c r="C11" s="136"/>
      <c r="D11" s="14" t="s">
        <v>93</v>
      </c>
      <c r="E11" s="3"/>
      <c r="F11" s="3"/>
      <c r="G11" s="3"/>
      <c r="H11" s="3"/>
      <c r="I11" s="3"/>
      <c r="J11" s="4"/>
      <c r="K11" s="458">
        <v>0</v>
      </c>
      <c r="L11" s="484">
        <v>8310000</v>
      </c>
      <c r="M11" s="18">
        <f>8310000+1720530.56</f>
        <v>10030530.56</v>
      </c>
      <c r="N11" s="969">
        <v>6311762.69</v>
      </c>
      <c r="O11" s="948">
        <v>1830000</v>
      </c>
      <c r="P11" s="258">
        <f aca="true" t="shared" si="0" ref="P11:P20">IF(OR(O11&lt;=0,Q11&lt;=0),"-",(((Q11-O11)*100)/O11))</f>
        <v>0</v>
      </c>
      <c r="Q11" s="89">
        <v>1830000</v>
      </c>
    </row>
    <row r="12" spans="1:17" ht="18.75">
      <c r="A12" s="5"/>
      <c r="B12" s="6"/>
      <c r="C12" s="6"/>
      <c r="D12" s="1622" t="s">
        <v>91</v>
      </c>
      <c r="E12" s="1622"/>
      <c r="F12" s="1622"/>
      <c r="G12" s="1622"/>
      <c r="H12" s="1622"/>
      <c r="I12" s="1622"/>
      <c r="J12" s="1623"/>
      <c r="K12" s="89">
        <v>10044115.87</v>
      </c>
      <c r="L12" s="484">
        <f>722967.48+873054.99</f>
        <v>1596022.47</v>
      </c>
      <c r="M12" s="89">
        <v>1344316.51</v>
      </c>
      <c r="N12" s="969">
        <v>1031762.14</v>
      </c>
      <c r="O12" s="947">
        <v>860000</v>
      </c>
      <c r="P12" s="151">
        <f t="shared" si="0"/>
        <v>0</v>
      </c>
      <c r="Q12" s="89">
        <v>860000</v>
      </c>
    </row>
    <row r="13" spans="1:17" ht="18.75">
      <c r="A13" s="50"/>
      <c r="B13" s="51"/>
      <c r="C13" s="51"/>
      <c r="D13" s="1622" t="s">
        <v>165</v>
      </c>
      <c r="E13" s="1622"/>
      <c r="F13" s="1622"/>
      <c r="G13" s="1622"/>
      <c r="H13" s="1622"/>
      <c r="I13" s="1622"/>
      <c r="J13" s="1623"/>
      <c r="K13" s="89">
        <f>1862454+16320+4320</f>
        <v>1883094</v>
      </c>
      <c r="L13" s="484">
        <f>1722594+5809+6763</f>
        <v>1735166</v>
      </c>
      <c r="M13" s="89">
        <f>1642275+5110+6804</f>
        <v>1654189</v>
      </c>
      <c r="N13" s="969">
        <v>1913681</v>
      </c>
      <c r="O13" s="948">
        <v>1992100</v>
      </c>
      <c r="P13" s="151">
        <f t="shared" si="0"/>
        <v>4.462627378143668</v>
      </c>
      <c r="Q13" s="89">
        <v>2081000</v>
      </c>
    </row>
    <row r="14" spans="1:17" ht="18.75">
      <c r="A14" s="50"/>
      <c r="B14" s="51"/>
      <c r="C14" s="51"/>
      <c r="D14" s="1622" t="s">
        <v>508</v>
      </c>
      <c r="E14" s="1622"/>
      <c r="F14" s="1622"/>
      <c r="G14" s="1622"/>
      <c r="H14" s="1622"/>
      <c r="I14" s="1622"/>
      <c r="J14" s="1623"/>
      <c r="K14" s="89">
        <v>0</v>
      </c>
      <c r="L14" s="484">
        <v>0</v>
      </c>
      <c r="M14" s="89">
        <v>0</v>
      </c>
      <c r="N14" s="969">
        <v>0</v>
      </c>
      <c r="O14" s="948">
        <v>25524000</v>
      </c>
      <c r="P14" s="151">
        <f t="shared" si="0"/>
        <v>9.700673875568093</v>
      </c>
      <c r="Q14" s="89">
        <v>28000000</v>
      </c>
    </row>
    <row r="15" spans="1:17" ht="18.75">
      <c r="A15" s="50"/>
      <c r="B15" s="51"/>
      <c r="C15" s="51"/>
      <c r="D15" s="1622" t="s">
        <v>509</v>
      </c>
      <c r="E15" s="1622"/>
      <c r="F15" s="1622"/>
      <c r="G15" s="1622"/>
      <c r="H15" s="1622"/>
      <c r="I15" s="1622"/>
      <c r="J15" s="1623"/>
      <c r="K15" s="89">
        <v>0</v>
      </c>
      <c r="L15" s="484">
        <v>0</v>
      </c>
      <c r="M15" s="89">
        <v>0</v>
      </c>
      <c r="N15" s="969">
        <v>0</v>
      </c>
      <c r="O15" s="948">
        <v>5280000</v>
      </c>
      <c r="P15" s="151">
        <f t="shared" si="0"/>
        <v>32.72727272727273</v>
      </c>
      <c r="Q15" s="89">
        <v>7008000</v>
      </c>
    </row>
    <row r="16" spans="1:17" ht="18.75">
      <c r="A16" s="20"/>
      <c r="B16" s="15"/>
      <c r="C16" s="15"/>
      <c r="D16" s="1622" t="s">
        <v>170</v>
      </c>
      <c r="E16" s="1622"/>
      <c r="F16" s="1622"/>
      <c r="G16" s="1622"/>
      <c r="H16" s="1622"/>
      <c r="I16" s="1622"/>
      <c r="J16" s="1623"/>
      <c r="K16" s="18">
        <v>70000</v>
      </c>
      <c r="L16" s="483">
        <v>86000</v>
      </c>
      <c r="M16" s="18">
        <v>84000</v>
      </c>
      <c r="N16" s="970">
        <v>93500</v>
      </c>
      <c r="O16" s="947">
        <v>192000</v>
      </c>
      <c r="P16" s="151">
        <f t="shared" si="0"/>
        <v>15</v>
      </c>
      <c r="Q16" s="18">
        <v>220800</v>
      </c>
    </row>
    <row r="17" spans="1:17" ht="18.75">
      <c r="A17" s="20"/>
      <c r="B17" s="15"/>
      <c r="C17" s="15"/>
      <c r="D17" s="1622" t="s">
        <v>166</v>
      </c>
      <c r="E17" s="1622"/>
      <c r="F17" s="1622"/>
      <c r="G17" s="1622"/>
      <c r="H17" s="1622"/>
      <c r="I17" s="1622"/>
      <c r="J17" s="1623"/>
      <c r="K17" s="18">
        <v>155325</v>
      </c>
      <c r="L17" s="483">
        <v>920860</v>
      </c>
      <c r="M17" s="18">
        <v>800560</v>
      </c>
      <c r="N17" s="970">
        <v>178151.5</v>
      </c>
      <c r="O17" s="947">
        <v>663870</v>
      </c>
      <c r="P17" s="151">
        <f t="shared" si="0"/>
        <v>6.719689095756699</v>
      </c>
      <c r="Q17" s="18">
        <v>708480</v>
      </c>
    </row>
    <row r="18" spans="1:17" ht="18.75">
      <c r="A18" s="20"/>
      <c r="B18" s="15"/>
      <c r="C18" s="15"/>
      <c r="D18" s="1622" t="s">
        <v>164</v>
      </c>
      <c r="E18" s="1622"/>
      <c r="F18" s="1622"/>
      <c r="G18" s="1622"/>
      <c r="H18" s="1622"/>
      <c r="I18" s="1622"/>
      <c r="J18" s="1623"/>
      <c r="K18" s="18">
        <v>1382429.31</v>
      </c>
      <c r="L18" s="483">
        <f>75450+341000+220715.58+500000</f>
        <v>1137165.58</v>
      </c>
      <c r="M18" s="18">
        <v>1198708.77</v>
      </c>
      <c r="N18" s="970">
        <v>1203896.19</v>
      </c>
      <c r="O18" s="947">
        <v>1709800</v>
      </c>
      <c r="P18" s="151">
        <f t="shared" si="0"/>
        <v>7.228915662650603</v>
      </c>
      <c r="Q18" s="18">
        <v>1833400</v>
      </c>
    </row>
    <row r="19" spans="1:17" ht="20.25" customHeight="1">
      <c r="A19" s="24"/>
      <c r="B19" s="25"/>
      <c r="C19" s="25"/>
      <c r="D19" s="1630" t="s">
        <v>92</v>
      </c>
      <c r="E19" s="1630"/>
      <c r="F19" s="1630"/>
      <c r="G19" s="1630"/>
      <c r="H19" s="1630"/>
      <c r="I19" s="1630"/>
      <c r="J19" s="1631"/>
      <c r="K19" s="457">
        <v>0</v>
      </c>
      <c r="L19" s="486">
        <v>18150</v>
      </c>
      <c r="M19" s="780">
        <v>59610</v>
      </c>
      <c r="N19" s="971">
        <v>0</v>
      </c>
      <c r="O19" s="859">
        <v>50000</v>
      </c>
      <c r="P19" s="151">
        <f t="shared" si="0"/>
        <v>0</v>
      </c>
      <c r="Q19" s="26">
        <v>50000</v>
      </c>
    </row>
    <row r="20" spans="1:17" ht="21.75">
      <c r="A20" s="1636" t="s">
        <v>167</v>
      </c>
      <c r="B20" s="1637"/>
      <c r="C20" s="1637"/>
      <c r="D20" s="1637"/>
      <c r="E20" s="1637"/>
      <c r="F20" s="1637"/>
      <c r="G20" s="1637"/>
      <c r="H20" s="1637"/>
      <c r="I20" s="1637"/>
      <c r="J20" s="1638"/>
      <c r="K20" s="833">
        <f>SUM(K12:K19)</f>
        <v>13534964.18</v>
      </c>
      <c r="L20" s="833">
        <f>SUM(L11:L19)</f>
        <v>13803364.05</v>
      </c>
      <c r="M20" s="654">
        <f>SUM(M11:M19)</f>
        <v>15171914.84</v>
      </c>
      <c r="N20" s="940">
        <f>SUM(N11:N19)</f>
        <v>10732753.52</v>
      </c>
      <c r="O20" s="949">
        <f>SUM(O11:O19)</f>
        <v>38101770</v>
      </c>
      <c r="P20" s="1014">
        <f t="shared" si="0"/>
        <v>11.78399323705959</v>
      </c>
      <c r="Q20" s="93">
        <f>SUM(Q11:Q19)</f>
        <v>42591680</v>
      </c>
    </row>
    <row r="21" spans="1:18" ht="21.75">
      <c r="A21" s="1584"/>
      <c r="B21" s="115"/>
      <c r="C21" s="115"/>
      <c r="D21" s="115"/>
      <c r="E21" s="115"/>
      <c r="F21" s="115"/>
      <c r="G21" s="115"/>
      <c r="H21" s="115"/>
      <c r="I21" s="115"/>
      <c r="J21" s="115"/>
      <c r="K21" s="1582"/>
      <c r="L21" s="1582"/>
      <c r="M21" s="1585"/>
      <c r="N21" s="1586"/>
      <c r="O21" s="1586"/>
      <c r="P21" s="1587"/>
      <c r="Q21" s="183"/>
      <c r="R21" s="25"/>
    </row>
    <row r="22" spans="1:18" ht="18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583"/>
      <c r="L22" s="1583"/>
      <c r="M22" s="1585"/>
      <c r="N22" s="1585"/>
      <c r="O22" s="1585"/>
      <c r="P22" s="1588"/>
      <c r="Q22" s="183"/>
      <c r="R22" s="25"/>
    </row>
    <row r="23" spans="1:17" ht="21.75">
      <c r="A23" s="50"/>
      <c r="B23" s="51"/>
      <c r="C23" s="1632" t="s">
        <v>237</v>
      </c>
      <c r="D23" s="1632"/>
      <c r="E23" s="1632"/>
      <c r="F23" s="1632"/>
      <c r="G23" s="1632"/>
      <c r="H23" s="1632"/>
      <c r="I23" s="1632"/>
      <c r="J23" s="1633"/>
      <c r="K23" s="134"/>
      <c r="L23" s="134"/>
      <c r="M23" s="484"/>
      <c r="N23" s="808"/>
      <c r="O23" s="948"/>
      <c r="P23" s="1013"/>
      <c r="Q23" s="89"/>
    </row>
    <row r="24" spans="1:17" ht="21.75">
      <c r="A24" s="90"/>
      <c r="B24" s="91"/>
      <c r="C24" s="118"/>
      <c r="D24" s="1634" t="s">
        <v>94</v>
      </c>
      <c r="E24" s="1634"/>
      <c r="F24" s="1634"/>
      <c r="G24" s="1634"/>
      <c r="H24" s="1634"/>
      <c r="I24" s="1634"/>
      <c r="J24" s="1635"/>
      <c r="K24" s="92">
        <v>2962822</v>
      </c>
      <c r="L24" s="92">
        <v>2960000</v>
      </c>
      <c r="M24" s="520">
        <v>3320000</v>
      </c>
      <c r="N24" s="776">
        <v>3520000</v>
      </c>
      <c r="O24" s="950">
        <v>3400000</v>
      </c>
      <c r="P24" s="169">
        <f>IF(OR(O24&lt;=0,Q24&lt;=0),"-",(((Q24-O24)*100)/O24))</f>
        <v>0</v>
      </c>
      <c r="Q24" s="92">
        <v>3400000</v>
      </c>
    </row>
    <row r="25" spans="1:17" ht="18.75">
      <c r="A25" s="24"/>
      <c r="B25" s="25"/>
      <c r="C25" s="13"/>
      <c r="D25" s="94" t="s">
        <v>410</v>
      </c>
      <c r="E25" s="94"/>
      <c r="F25" s="94"/>
      <c r="G25" s="94"/>
      <c r="H25" s="94"/>
      <c r="I25" s="94"/>
      <c r="J25" s="192"/>
      <c r="K25" s="193">
        <v>0</v>
      </c>
      <c r="L25" s="193">
        <v>20256</v>
      </c>
      <c r="M25" s="488">
        <v>43246</v>
      </c>
      <c r="N25" s="951">
        <v>48000</v>
      </c>
      <c r="O25" s="859">
        <v>48000</v>
      </c>
      <c r="P25" s="387">
        <f>IF(OR(O25&lt;=0,Q25&lt;=0),"-",(((Q25-O25)*100)/O25))</f>
        <v>0</v>
      </c>
      <c r="Q25" s="26">
        <v>48000</v>
      </c>
    </row>
    <row r="26" spans="1:17" ht="18.75">
      <c r="A26" s="1636" t="s">
        <v>168</v>
      </c>
      <c r="B26" s="1637"/>
      <c r="C26" s="1637"/>
      <c r="D26" s="1637"/>
      <c r="E26" s="1637"/>
      <c r="F26" s="1637"/>
      <c r="G26" s="1637"/>
      <c r="H26" s="1637"/>
      <c r="I26" s="1637"/>
      <c r="J26" s="1638"/>
      <c r="K26" s="834">
        <f>SUM(K24:K24)</f>
        <v>2962822</v>
      </c>
      <c r="L26" s="834">
        <f>SUM(L24:L25)</f>
        <v>2980256</v>
      </c>
      <c r="M26" s="521">
        <f>SUM(M24:M25)</f>
        <v>3363246</v>
      </c>
      <c r="N26" s="860">
        <f>SUM(N24:N25)</f>
        <v>3568000</v>
      </c>
      <c r="O26" s="949">
        <f>SUM(O24:O25)</f>
        <v>3448000</v>
      </c>
      <c r="P26" s="1014">
        <f>IF(OR(O26&lt;=0,Q26&lt;=0),"-",(((Q26-O26)*100)/O26))</f>
        <v>0</v>
      </c>
      <c r="Q26" s="93">
        <f>SUM(Q24:Q25)</f>
        <v>3448000</v>
      </c>
    </row>
    <row r="27" spans="1:17" ht="19.5" thickBot="1">
      <c r="A27" s="1639" t="s">
        <v>169</v>
      </c>
      <c r="B27" s="1640"/>
      <c r="C27" s="1640"/>
      <c r="D27" s="1640"/>
      <c r="E27" s="1640"/>
      <c r="F27" s="1640"/>
      <c r="G27" s="1640"/>
      <c r="H27" s="1640"/>
      <c r="I27" s="1640"/>
      <c r="J27" s="1641"/>
      <c r="K27" s="655">
        <f>+K20+K26</f>
        <v>16497786.18</v>
      </c>
      <c r="L27" s="655">
        <f>+L20+L26</f>
        <v>16783620.05</v>
      </c>
      <c r="M27" s="655">
        <f>+M20+M26</f>
        <v>18535160.84</v>
      </c>
      <c r="N27" s="952">
        <f>+N20+N26</f>
        <v>14300753.52</v>
      </c>
      <c r="O27" s="835">
        <f>+O20+O26</f>
        <v>41549770</v>
      </c>
      <c r="P27" s="1015">
        <f>IF(OR(O27&lt;=0,Q27&lt;=0),"-",(((Q27-O27)*100)/O27))</f>
        <v>10.806100731724868</v>
      </c>
      <c r="Q27" s="835">
        <f>+Q20+Q26</f>
        <v>46039680</v>
      </c>
    </row>
    <row r="28" spans="1:17" ht="20.25" thickBot="1" thickTop="1">
      <c r="A28" s="1627" t="s">
        <v>95</v>
      </c>
      <c r="B28" s="1628"/>
      <c r="C28" s="1628"/>
      <c r="D28" s="1628"/>
      <c r="E28" s="1628"/>
      <c r="F28" s="1628"/>
      <c r="G28" s="1628"/>
      <c r="H28" s="1628"/>
      <c r="I28" s="1628"/>
      <c r="J28" s="1629"/>
      <c r="K28" s="656">
        <f>SUM(K27)</f>
        <v>16497786.18</v>
      </c>
      <c r="L28" s="656">
        <f>SUM(L27)</f>
        <v>16783620.05</v>
      </c>
      <c r="M28" s="656">
        <f>SUM(M27)</f>
        <v>18535160.84</v>
      </c>
      <c r="N28" s="953">
        <f>SUM(N27)</f>
        <v>14300753.52</v>
      </c>
      <c r="O28" s="836">
        <f>SUM(O27)</f>
        <v>41549770</v>
      </c>
      <c r="P28" s="1016">
        <f>IF(OR(O28&lt;=0,Q28&lt;=0),"-",(((Q28-O28)*100)/O28))</f>
        <v>10.806100731724868</v>
      </c>
      <c r="Q28" s="836">
        <f>SUM(Q27)</f>
        <v>46039680</v>
      </c>
    </row>
    <row r="29" ht="19.5" thickTop="1"/>
    <row r="32" ht="18.75">
      <c r="J32" s="39" t="s">
        <v>470</v>
      </c>
    </row>
    <row r="37" ht="21.75"/>
  </sheetData>
  <sheetProtection/>
  <mergeCells count="23">
    <mergeCell ref="A1:Q1"/>
    <mergeCell ref="A2:Q2"/>
    <mergeCell ref="A3:Q3"/>
    <mergeCell ref="A4:Q4"/>
    <mergeCell ref="D17:J17"/>
    <mergeCell ref="D12:J12"/>
    <mergeCell ref="D14:J14"/>
    <mergeCell ref="D15:J15"/>
    <mergeCell ref="O5:Q5"/>
    <mergeCell ref="A7:I7"/>
    <mergeCell ref="A28:J28"/>
    <mergeCell ref="D19:J19"/>
    <mergeCell ref="C23:J23"/>
    <mergeCell ref="D24:J24"/>
    <mergeCell ref="A20:J20"/>
    <mergeCell ref="A27:J27"/>
    <mergeCell ref="A26:J26"/>
    <mergeCell ref="K5:N5"/>
    <mergeCell ref="A5:J6"/>
    <mergeCell ref="D16:J16"/>
    <mergeCell ref="B8:J8"/>
    <mergeCell ref="D18:J18"/>
    <mergeCell ref="D13:J13"/>
  </mergeCells>
  <printOptions/>
  <pageMargins left="0.6692913385826772" right="0.2755905511811024" top="0.984251968503937" bottom="0.984251968503937" header="0.31496062992125984" footer="0.5905511811023623"/>
  <pageSetup horizontalDpi="600" verticalDpi="600" orientation="landscape" paperSize="9" r:id="rId2"/>
  <ignoredErrors>
    <ignoredError sqref="P20 P26:P2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397"/>
  <sheetViews>
    <sheetView tabSelected="1" view="pageBreakPreview" zoomScale="110" zoomScaleSheetLayoutView="110" workbookViewId="0" topLeftCell="A1">
      <selection activeCell="E363" sqref="E363:J363"/>
    </sheetView>
  </sheetViews>
  <sheetFormatPr defaultColWidth="9.00390625" defaultRowHeight="14.25"/>
  <cols>
    <col min="1" max="6" width="1.625" style="39" customWidth="1"/>
    <col min="7" max="9" width="9.00390625" style="39" customWidth="1"/>
    <col min="10" max="10" width="13.125" style="39" customWidth="1"/>
    <col min="11" max="11" width="11.75390625" style="150" customWidth="1"/>
    <col min="12" max="12" width="12.375" style="150" bestFit="1" customWidth="1"/>
    <col min="13" max="14" width="11.75390625" style="160" customWidth="1"/>
    <col min="15" max="15" width="12.25390625" style="160" customWidth="1"/>
    <col min="16" max="16" width="7.75390625" style="1017" bestFit="1" customWidth="1"/>
    <col min="17" max="17" width="12.25390625" style="160" customWidth="1"/>
    <col min="18" max="16384" width="9.00390625" style="39" customWidth="1"/>
  </cols>
  <sheetData>
    <row r="1" spans="1:17" ht="21">
      <c r="A1" s="1704" t="s">
        <v>124</v>
      </c>
      <c r="B1" s="1704"/>
      <c r="C1" s="1704"/>
      <c r="D1" s="1704"/>
      <c r="E1" s="1704"/>
      <c r="F1" s="1704"/>
      <c r="G1" s="1704"/>
      <c r="H1" s="1704"/>
      <c r="I1" s="1704"/>
      <c r="J1" s="1704"/>
      <c r="K1" s="1704"/>
      <c r="L1" s="1704"/>
      <c r="M1" s="1704"/>
      <c r="N1" s="1704"/>
      <c r="O1" s="1704"/>
      <c r="P1" s="1704"/>
      <c r="Q1" s="1704"/>
    </row>
    <row r="2" spans="1:17" ht="21">
      <c r="A2" s="1705" t="s">
        <v>614</v>
      </c>
      <c r="B2" s="1705"/>
      <c r="C2" s="1705"/>
      <c r="D2" s="1705"/>
      <c r="E2" s="1705"/>
      <c r="F2" s="1705"/>
      <c r="G2" s="1705"/>
      <c r="H2" s="1705"/>
      <c r="I2" s="1705"/>
      <c r="J2" s="1705"/>
      <c r="K2" s="1705"/>
      <c r="L2" s="1705"/>
      <c r="M2" s="1705"/>
      <c r="N2" s="1705"/>
      <c r="O2" s="1705"/>
      <c r="P2" s="1705"/>
      <c r="Q2" s="1705"/>
    </row>
    <row r="3" spans="1:17" ht="21">
      <c r="A3" s="1704" t="s">
        <v>172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</row>
    <row r="4" spans="1:17" ht="21">
      <c r="A4" s="1706" t="s">
        <v>125</v>
      </c>
      <c r="B4" s="1706"/>
      <c r="C4" s="1706"/>
      <c r="D4" s="1706"/>
      <c r="E4" s="1706"/>
      <c r="F4" s="1706"/>
      <c r="G4" s="1706"/>
      <c r="H4" s="1706"/>
      <c r="I4" s="1706"/>
      <c r="J4" s="1706"/>
      <c r="K4" s="1706"/>
      <c r="L4" s="1706"/>
      <c r="M4" s="1706"/>
      <c r="N4" s="1706"/>
      <c r="O4" s="1706"/>
      <c r="P4" s="1706"/>
      <c r="Q4" s="1706"/>
    </row>
    <row r="5" spans="1:17" ht="18.75">
      <c r="A5" s="1621"/>
      <c r="B5" s="1621"/>
      <c r="C5" s="1621"/>
      <c r="D5" s="1621"/>
      <c r="E5" s="1621"/>
      <c r="F5" s="1621"/>
      <c r="G5" s="1621"/>
      <c r="H5" s="1621"/>
      <c r="I5" s="1621"/>
      <c r="J5" s="1621"/>
      <c r="K5" s="1620" t="s">
        <v>126</v>
      </c>
      <c r="L5" s="1620"/>
      <c r="M5" s="1620"/>
      <c r="N5" s="1620"/>
      <c r="O5" s="1689" t="s">
        <v>127</v>
      </c>
      <c r="P5" s="1690"/>
      <c r="Q5" s="1690"/>
    </row>
    <row r="6" spans="1:17" ht="36.75" customHeight="1">
      <c r="A6" s="1621"/>
      <c r="B6" s="1621"/>
      <c r="C6" s="1621"/>
      <c r="D6" s="1621"/>
      <c r="E6" s="1621"/>
      <c r="F6" s="1621"/>
      <c r="G6" s="1621"/>
      <c r="H6" s="1621"/>
      <c r="I6" s="1621"/>
      <c r="J6" s="1621"/>
      <c r="K6" s="22" t="s">
        <v>175</v>
      </c>
      <c r="L6" s="22" t="s">
        <v>129</v>
      </c>
      <c r="M6" s="497" t="s">
        <v>365</v>
      </c>
      <c r="N6" s="497" t="s">
        <v>431</v>
      </c>
      <c r="O6" s="524" t="s">
        <v>492</v>
      </c>
      <c r="P6" s="23" t="s">
        <v>128</v>
      </c>
      <c r="Q6" s="152" t="s">
        <v>613</v>
      </c>
    </row>
    <row r="7" spans="1:17" ht="21">
      <c r="A7" s="1646" t="s">
        <v>238</v>
      </c>
      <c r="B7" s="1647"/>
      <c r="C7" s="1647"/>
      <c r="D7" s="1647"/>
      <c r="E7" s="1647"/>
      <c r="F7" s="1647"/>
      <c r="G7" s="1647"/>
      <c r="H7" s="1647"/>
      <c r="I7" s="1647"/>
      <c r="J7" s="1"/>
      <c r="K7" s="137"/>
      <c r="L7" s="137"/>
      <c r="M7" s="498"/>
      <c r="N7" s="498"/>
      <c r="O7" s="525"/>
      <c r="P7" s="1012"/>
      <c r="Q7" s="153"/>
    </row>
    <row r="8" spans="1:17" ht="18.75">
      <c r="A8" s="2"/>
      <c r="B8" s="1624" t="s">
        <v>239</v>
      </c>
      <c r="C8" s="1625"/>
      <c r="D8" s="1625"/>
      <c r="E8" s="1625"/>
      <c r="F8" s="1625"/>
      <c r="G8" s="1625"/>
      <c r="H8" s="1625"/>
      <c r="I8" s="1625"/>
      <c r="J8" s="1626"/>
      <c r="K8" s="139"/>
      <c r="L8" s="139"/>
      <c r="M8" s="499"/>
      <c r="N8" s="499"/>
      <c r="O8" s="526"/>
      <c r="P8" s="54"/>
      <c r="Q8" s="154"/>
    </row>
    <row r="9" spans="1:17" ht="18.75">
      <c r="A9" s="2"/>
      <c r="B9" s="10"/>
      <c r="C9" s="1625" t="s">
        <v>240</v>
      </c>
      <c r="D9" s="1625"/>
      <c r="E9" s="1625"/>
      <c r="F9" s="1625"/>
      <c r="G9" s="1625"/>
      <c r="H9" s="1625"/>
      <c r="I9" s="1625"/>
      <c r="J9" s="1626"/>
      <c r="K9" s="139"/>
      <c r="L9" s="139"/>
      <c r="M9" s="499"/>
      <c r="N9" s="499"/>
      <c r="O9" s="526"/>
      <c r="P9" s="54"/>
      <c r="Q9" s="154"/>
    </row>
    <row r="10" spans="1:17" ht="18.75">
      <c r="A10" s="2"/>
      <c r="B10" s="10"/>
      <c r="C10" s="10"/>
      <c r="D10" s="1625" t="s">
        <v>241</v>
      </c>
      <c r="E10" s="1625"/>
      <c r="F10" s="1625"/>
      <c r="G10" s="1625"/>
      <c r="H10" s="1625"/>
      <c r="I10" s="1625"/>
      <c r="J10" s="1626"/>
      <c r="K10" s="139"/>
      <c r="L10" s="139"/>
      <c r="M10" s="499"/>
      <c r="N10" s="499"/>
      <c r="O10" s="526"/>
      <c r="P10" s="54"/>
      <c r="Q10" s="154"/>
    </row>
    <row r="11" spans="1:17" ht="19.5">
      <c r="A11" s="20"/>
      <c r="B11" s="15"/>
      <c r="C11" s="15"/>
      <c r="D11" s="15"/>
      <c r="E11" s="1622" t="s">
        <v>12</v>
      </c>
      <c r="F11" s="1622"/>
      <c r="G11" s="1622"/>
      <c r="H11" s="1622"/>
      <c r="I11" s="1622"/>
      <c r="J11" s="1623"/>
      <c r="K11" s="139">
        <v>1133280</v>
      </c>
      <c r="L11" s="139">
        <v>923074.83</v>
      </c>
      <c r="M11" s="499">
        <v>733358.56</v>
      </c>
      <c r="N11" s="499">
        <v>731148.4</v>
      </c>
      <c r="O11" s="526">
        <v>1133280</v>
      </c>
      <c r="P11" s="258">
        <f aca="true" t="shared" si="0" ref="P11:P16">IF(OR(O11&lt;=0,Q11&lt;=0),"-",(((Q11-O11)*100)/O11))</f>
        <v>0</v>
      </c>
      <c r="Q11" s="154">
        <v>1133280</v>
      </c>
    </row>
    <row r="12" spans="1:17" ht="19.5">
      <c r="A12" s="20"/>
      <c r="B12" s="15"/>
      <c r="C12" s="15"/>
      <c r="D12" s="15"/>
      <c r="E12" s="1622" t="s">
        <v>13</v>
      </c>
      <c r="F12" s="1622"/>
      <c r="G12" s="1622"/>
      <c r="H12" s="1622"/>
      <c r="I12" s="1622"/>
      <c r="J12" s="1623"/>
      <c r="K12" s="139">
        <v>270000</v>
      </c>
      <c r="L12" s="139">
        <v>219919.36</v>
      </c>
      <c r="M12" s="499">
        <v>174535.72</v>
      </c>
      <c r="N12" s="499">
        <v>174193.54</v>
      </c>
      <c r="O12" s="526">
        <v>270000</v>
      </c>
      <c r="P12" s="258">
        <f t="shared" si="0"/>
        <v>0</v>
      </c>
      <c r="Q12" s="154">
        <v>270000</v>
      </c>
    </row>
    <row r="13" spans="1:17" ht="19.5">
      <c r="A13" s="20"/>
      <c r="B13" s="15"/>
      <c r="C13" s="15"/>
      <c r="D13" s="15"/>
      <c r="E13" s="1622" t="s">
        <v>14</v>
      </c>
      <c r="F13" s="1622"/>
      <c r="G13" s="1622"/>
      <c r="H13" s="1622"/>
      <c r="I13" s="1622"/>
      <c r="J13" s="1623"/>
      <c r="K13" s="139">
        <v>270000</v>
      </c>
      <c r="L13" s="139">
        <v>219919.36</v>
      </c>
      <c r="M13" s="499">
        <v>174535.72</v>
      </c>
      <c r="N13" s="499">
        <v>174193.54</v>
      </c>
      <c r="O13" s="526">
        <v>270000</v>
      </c>
      <c r="P13" s="258">
        <f t="shared" si="0"/>
        <v>0</v>
      </c>
      <c r="Q13" s="154">
        <v>270000</v>
      </c>
    </row>
    <row r="14" spans="1:17" ht="19.5">
      <c r="A14" s="20"/>
      <c r="B14" s="15"/>
      <c r="C14" s="15"/>
      <c r="D14" s="15"/>
      <c r="E14" s="1622" t="s">
        <v>15</v>
      </c>
      <c r="F14" s="1622"/>
      <c r="G14" s="1622"/>
      <c r="H14" s="1622"/>
      <c r="I14" s="1622"/>
      <c r="J14" s="1623"/>
      <c r="K14" s="139">
        <v>323274.19</v>
      </c>
      <c r="L14" s="139">
        <v>263903.23</v>
      </c>
      <c r="M14" s="499">
        <v>208285.71</v>
      </c>
      <c r="N14" s="499">
        <v>209032.25</v>
      </c>
      <c r="O14" s="526">
        <v>324000</v>
      </c>
      <c r="P14" s="258">
        <f t="shared" si="0"/>
        <v>0</v>
      </c>
      <c r="Q14" s="154">
        <v>324000</v>
      </c>
    </row>
    <row r="15" spans="1:17" ht="19.5">
      <c r="A15" s="90"/>
      <c r="B15" s="91"/>
      <c r="C15" s="91"/>
      <c r="D15" s="91"/>
      <c r="E15" s="1634" t="s">
        <v>16</v>
      </c>
      <c r="F15" s="1634"/>
      <c r="G15" s="1634"/>
      <c r="H15" s="1634"/>
      <c r="I15" s="1634"/>
      <c r="J15" s="1635"/>
      <c r="K15" s="140">
        <v>2175030.97</v>
      </c>
      <c r="L15" s="140">
        <v>2429640</v>
      </c>
      <c r="M15" s="500">
        <v>2364689.03</v>
      </c>
      <c r="N15" s="500">
        <v>1915218.39</v>
      </c>
      <c r="O15" s="527">
        <v>2429640</v>
      </c>
      <c r="P15" s="258">
        <f t="shared" si="0"/>
        <v>0</v>
      </c>
      <c r="Q15" s="155">
        <v>2429640</v>
      </c>
    </row>
    <row r="16" spans="1:17" ht="18.75">
      <c r="A16" s="1665" t="s">
        <v>17</v>
      </c>
      <c r="B16" s="1666"/>
      <c r="C16" s="1666"/>
      <c r="D16" s="1666"/>
      <c r="E16" s="1666"/>
      <c r="F16" s="1666"/>
      <c r="G16" s="1666"/>
      <c r="H16" s="1666"/>
      <c r="I16" s="1666"/>
      <c r="J16" s="1667"/>
      <c r="K16" s="1330">
        <f>SUM(K11:K15)</f>
        <v>4171585.16</v>
      </c>
      <c r="L16" s="1330">
        <f>SUM(L11:L15)</f>
        <v>4056456.78</v>
      </c>
      <c r="M16" s="1331">
        <f>SUM(M11:M15)</f>
        <v>3655404.7399999998</v>
      </c>
      <c r="N16" s="1331">
        <f>SUM(N11:N15)</f>
        <v>3203786.12</v>
      </c>
      <c r="O16" s="1332">
        <f>SUM(O11:O15)</f>
        <v>4426920</v>
      </c>
      <c r="P16" s="1333">
        <f t="shared" si="0"/>
        <v>0</v>
      </c>
      <c r="Q16" s="1334">
        <f>SUM(Q11:Q15)</f>
        <v>4426920</v>
      </c>
    </row>
    <row r="17" spans="1:17" ht="18.75">
      <c r="A17" s="141"/>
      <c r="B17" s="142"/>
      <c r="C17" s="142"/>
      <c r="D17" s="143" t="s">
        <v>242</v>
      </c>
      <c r="E17" s="143"/>
      <c r="F17" s="143"/>
      <c r="G17" s="143"/>
      <c r="H17" s="143"/>
      <c r="I17" s="143"/>
      <c r="J17" s="144"/>
      <c r="K17" s="145"/>
      <c r="L17" s="145"/>
      <c r="M17" s="501"/>
      <c r="N17" s="501"/>
      <c r="O17" s="528"/>
      <c r="P17" s="1018"/>
      <c r="Q17" s="156"/>
    </row>
    <row r="18" spans="1:17" ht="18.75">
      <c r="A18" s="20"/>
      <c r="B18" s="15"/>
      <c r="C18" s="15"/>
      <c r="D18" s="15"/>
      <c r="E18" s="1622" t="s">
        <v>130</v>
      </c>
      <c r="F18" s="1622"/>
      <c r="G18" s="1622"/>
      <c r="H18" s="1622"/>
      <c r="I18" s="1622"/>
      <c r="J18" s="1623"/>
      <c r="K18" s="139">
        <v>5607709.33</v>
      </c>
      <c r="L18" s="139">
        <v>6538012.73</v>
      </c>
      <c r="M18" s="499">
        <v>5346199.82</v>
      </c>
      <c r="N18" s="499">
        <v>5015433.17</v>
      </c>
      <c r="O18" s="526">
        <v>6458300</v>
      </c>
      <c r="P18" s="890">
        <f aca="true" t="shared" si="1" ref="P18:P26">IF(OR(O18&lt;=0,Q18&lt;=0),"-",(((Q18-O18)*100)/O18))</f>
        <v>3.908149203350727</v>
      </c>
      <c r="Q18" s="154">
        <v>6710700</v>
      </c>
    </row>
    <row r="19" spans="1:17" ht="18.75">
      <c r="A19" s="20"/>
      <c r="B19" s="15"/>
      <c r="C19" s="15"/>
      <c r="D19" s="15"/>
      <c r="E19" s="1622" t="s">
        <v>279</v>
      </c>
      <c r="F19" s="1622"/>
      <c r="G19" s="1622"/>
      <c r="H19" s="1622"/>
      <c r="I19" s="1622"/>
      <c r="J19" s="1623"/>
      <c r="K19" s="139">
        <v>604839.2899999999</v>
      </c>
      <c r="L19" s="139">
        <v>650836.6799999999</v>
      </c>
      <c r="M19" s="499">
        <v>321810</v>
      </c>
      <c r="N19" s="499">
        <v>294800</v>
      </c>
      <c r="O19" s="526">
        <v>321600</v>
      </c>
      <c r="P19" s="890">
        <f t="shared" si="1"/>
        <v>0</v>
      </c>
      <c r="Q19" s="154">
        <v>321600</v>
      </c>
    </row>
    <row r="20" spans="1:17" ht="18.75">
      <c r="A20" s="50"/>
      <c r="B20" s="51"/>
      <c r="C20" s="51"/>
      <c r="D20" s="51"/>
      <c r="E20" s="1654" t="s">
        <v>131</v>
      </c>
      <c r="F20" s="1654"/>
      <c r="G20" s="1654"/>
      <c r="H20" s="1654"/>
      <c r="I20" s="1654"/>
      <c r="J20" s="1655"/>
      <c r="K20" s="161">
        <v>270012.9</v>
      </c>
      <c r="L20" s="161">
        <v>363419.35</v>
      </c>
      <c r="M20" s="502">
        <v>321600</v>
      </c>
      <c r="N20" s="502">
        <v>318800</v>
      </c>
      <c r="O20" s="529">
        <v>375600</v>
      </c>
      <c r="P20" s="1019">
        <f t="shared" si="1"/>
        <v>0</v>
      </c>
      <c r="Q20" s="162">
        <v>375600</v>
      </c>
    </row>
    <row r="21" spans="1:17" ht="18.75">
      <c r="A21" s="20"/>
      <c r="B21" s="15"/>
      <c r="C21" s="15"/>
      <c r="D21" s="15"/>
      <c r="E21" s="1622" t="s">
        <v>18</v>
      </c>
      <c r="F21" s="1622"/>
      <c r="G21" s="1622"/>
      <c r="H21" s="1622"/>
      <c r="I21" s="1622"/>
      <c r="J21" s="1623"/>
      <c r="K21" s="139">
        <v>238020</v>
      </c>
      <c r="L21" s="139">
        <v>250260</v>
      </c>
      <c r="M21" s="499">
        <v>352150</v>
      </c>
      <c r="N21" s="499">
        <v>353040</v>
      </c>
      <c r="O21" s="526">
        <v>424100</v>
      </c>
      <c r="P21" s="890">
        <f t="shared" si="1"/>
        <v>6.342843668946004</v>
      </c>
      <c r="Q21" s="154">
        <v>451000</v>
      </c>
    </row>
    <row r="22" spans="1:17" ht="18.75">
      <c r="A22" s="90"/>
      <c r="B22" s="91"/>
      <c r="C22" s="91"/>
      <c r="D22" s="91"/>
      <c r="E22" s="1634" t="s">
        <v>19</v>
      </c>
      <c r="F22" s="1634"/>
      <c r="G22" s="1634"/>
      <c r="H22" s="1634"/>
      <c r="I22" s="1634"/>
      <c r="J22" s="1635"/>
      <c r="K22" s="140">
        <v>84900</v>
      </c>
      <c r="L22" s="140">
        <v>77010</v>
      </c>
      <c r="M22" s="500">
        <v>5345</v>
      </c>
      <c r="N22" s="500">
        <v>0</v>
      </c>
      <c r="O22" s="527">
        <v>0</v>
      </c>
      <c r="P22" s="891" t="str">
        <f t="shared" si="1"/>
        <v>-</v>
      </c>
      <c r="Q22" s="155">
        <v>0</v>
      </c>
    </row>
    <row r="23" spans="1:17" ht="18.75">
      <c r="A23" s="50"/>
      <c r="B23" s="51"/>
      <c r="C23" s="51"/>
      <c r="D23" s="51"/>
      <c r="E23" s="1654" t="s">
        <v>132</v>
      </c>
      <c r="F23" s="1654"/>
      <c r="G23" s="1654"/>
      <c r="H23" s="1654"/>
      <c r="I23" s="1654"/>
      <c r="J23" s="1655"/>
      <c r="K23" s="161">
        <v>4953444.87</v>
      </c>
      <c r="L23" s="161">
        <v>5961567.73</v>
      </c>
      <c r="M23" s="502">
        <v>7879311.61</v>
      </c>
      <c r="N23" s="502">
        <v>8087706.95</v>
      </c>
      <c r="O23" s="529">
        <v>9012400</v>
      </c>
      <c r="P23" s="1019">
        <f t="shared" si="1"/>
        <v>2.392259553504061</v>
      </c>
      <c r="Q23" s="162">
        <v>9228000</v>
      </c>
    </row>
    <row r="24" spans="1:17" ht="18.75">
      <c r="A24" s="44"/>
      <c r="B24" s="45"/>
      <c r="C24" s="45"/>
      <c r="D24" s="45"/>
      <c r="E24" s="1697" t="s">
        <v>133</v>
      </c>
      <c r="F24" s="1697"/>
      <c r="G24" s="1697"/>
      <c r="H24" s="1697"/>
      <c r="I24" s="1697"/>
      <c r="J24" s="1698"/>
      <c r="K24" s="146">
        <v>3021509.98</v>
      </c>
      <c r="L24" s="146">
        <v>3087070.69</v>
      </c>
      <c r="M24" s="503">
        <v>447720</v>
      </c>
      <c r="N24" s="503">
        <v>1070108.11</v>
      </c>
      <c r="O24" s="530">
        <v>1202400</v>
      </c>
      <c r="P24" s="890">
        <f t="shared" si="1"/>
        <v>-0.34098469727212244</v>
      </c>
      <c r="Q24" s="157">
        <v>1198300</v>
      </c>
    </row>
    <row r="25" spans="1:17" ht="18.75">
      <c r="A25" s="1665" t="s">
        <v>134</v>
      </c>
      <c r="B25" s="1666"/>
      <c r="C25" s="1666"/>
      <c r="D25" s="1666"/>
      <c r="E25" s="1666"/>
      <c r="F25" s="1666"/>
      <c r="G25" s="1666"/>
      <c r="H25" s="1666"/>
      <c r="I25" s="1666"/>
      <c r="J25" s="1667"/>
      <c r="K25" s="1335">
        <f>SUM(K18:K24)</f>
        <v>14780436.370000001</v>
      </c>
      <c r="L25" s="1335">
        <f>SUM(L18:L24)</f>
        <v>16928177.18</v>
      </c>
      <c r="M25" s="1331">
        <f>SUM(M18:M24)</f>
        <v>14674136.43</v>
      </c>
      <c r="N25" s="1331">
        <f>SUM(N18:N24)</f>
        <v>15139888.23</v>
      </c>
      <c r="O25" s="1332">
        <f>SUM(O18:O24)</f>
        <v>17794400</v>
      </c>
      <c r="P25" s="1336">
        <f t="shared" si="1"/>
        <v>2.7581711100121384</v>
      </c>
      <c r="Q25" s="1337">
        <f>SUM(Q18:Q24)</f>
        <v>18285200</v>
      </c>
    </row>
    <row r="26" spans="1:17" ht="19.5" thickBot="1">
      <c r="A26" s="1656" t="s">
        <v>135</v>
      </c>
      <c r="B26" s="1657"/>
      <c r="C26" s="1657"/>
      <c r="D26" s="1657"/>
      <c r="E26" s="1657"/>
      <c r="F26" s="1657"/>
      <c r="G26" s="1657"/>
      <c r="H26" s="1657"/>
      <c r="I26" s="1657"/>
      <c r="J26" s="1658"/>
      <c r="K26" s="1278">
        <f>SUM(K16+K25)</f>
        <v>18952021.53</v>
      </c>
      <c r="L26" s="1278">
        <f>SUM(L16+L25)</f>
        <v>20984633.96</v>
      </c>
      <c r="M26" s="1279">
        <f>SUM(M16+M25)</f>
        <v>18329541.169999998</v>
      </c>
      <c r="N26" s="1279">
        <f>SUM(N16+N25)</f>
        <v>18343674.35</v>
      </c>
      <c r="O26" s="1280">
        <f>SUM(O16+O25)</f>
        <v>22221320</v>
      </c>
      <c r="P26" s="1032">
        <f t="shared" si="1"/>
        <v>2.2086896728007157</v>
      </c>
      <c r="Q26" s="1281">
        <f>SUM(Q16+Q25)</f>
        <v>22712120</v>
      </c>
    </row>
    <row r="27" spans="1:17" ht="19.5" thickTop="1">
      <c r="A27" s="50"/>
      <c r="B27" s="51"/>
      <c r="C27" s="1632" t="s">
        <v>243</v>
      </c>
      <c r="D27" s="1632"/>
      <c r="E27" s="1632"/>
      <c r="F27" s="1632"/>
      <c r="G27" s="1632"/>
      <c r="H27" s="1632"/>
      <c r="I27" s="1632"/>
      <c r="J27" s="1633"/>
      <c r="K27" s="161"/>
      <c r="L27" s="161"/>
      <c r="M27" s="502"/>
      <c r="N27" s="502"/>
      <c r="O27" s="529"/>
      <c r="P27" s="1013"/>
      <c r="Q27" s="162"/>
    </row>
    <row r="28" spans="1:17" ht="18.75">
      <c r="A28" s="20"/>
      <c r="B28" s="15"/>
      <c r="C28" s="15"/>
      <c r="D28" s="3" t="s">
        <v>244</v>
      </c>
      <c r="E28" s="3"/>
      <c r="F28" s="3"/>
      <c r="G28" s="3"/>
      <c r="H28" s="3"/>
      <c r="I28" s="3"/>
      <c r="J28" s="4"/>
      <c r="K28" s="139"/>
      <c r="L28" s="139"/>
      <c r="M28" s="499"/>
      <c r="N28" s="499"/>
      <c r="O28" s="526"/>
      <c r="P28" s="54"/>
      <c r="Q28" s="154"/>
    </row>
    <row r="29" spans="1:17" ht="18.75">
      <c r="A29" s="20"/>
      <c r="B29" s="15"/>
      <c r="C29" s="15"/>
      <c r="D29" s="15"/>
      <c r="E29" s="1622" t="s">
        <v>20</v>
      </c>
      <c r="F29" s="1622"/>
      <c r="G29" s="1622"/>
      <c r="H29" s="1622"/>
      <c r="I29" s="1622"/>
      <c r="J29" s="1623"/>
      <c r="K29" s="139">
        <v>2076650</v>
      </c>
      <c r="L29" s="139">
        <v>3009350</v>
      </c>
      <c r="M29" s="499">
        <v>3163300</v>
      </c>
      <c r="N29" s="499">
        <v>80640</v>
      </c>
      <c r="O29" s="526">
        <v>3100000</v>
      </c>
      <c r="P29" s="890">
        <f aca="true" t="shared" si="2" ref="P29:P34">IF(OR(O29&lt;=0,Q29&lt;=0),"-",(((Q29-O29)*100)/O29))</f>
        <v>0</v>
      </c>
      <c r="Q29" s="154">
        <v>3100000</v>
      </c>
    </row>
    <row r="30" spans="1:17" ht="18.75">
      <c r="A30" s="20"/>
      <c r="B30" s="15"/>
      <c r="C30" s="15"/>
      <c r="D30" s="15"/>
      <c r="E30" s="1622" t="s">
        <v>21</v>
      </c>
      <c r="F30" s="1622"/>
      <c r="G30" s="1622"/>
      <c r="H30" s="1622"/>
      <c r="I30" s="1622"/>
      <c r="J30" s="1623"/>
      <c r="K30" s="139">
        <v>15125</v>
      </c>
      <c r="L30" s="139">
        <v>9937.5</v>
      </c>
      <c r="M30" s="499">
        <v>14062.5</v>
      </c>
      <c r="N30" s="499">
        <v>18375</v>
      </c>
      <c r="O30" s="526">
        <v>30000</v>
      </c>
      <c r="P30" s="890">
        <f t="shared" si="2"/>
        <v>0</v>
      </c>
      <c r="Q30" s="154">
        <v>30000</v>
      </c>
    </row>
    <row r="31" spans="1:17" ht="18.75">
      <c r="A31" s="20"/>
      <c r="B31" s="15"/>
      <c r="C31" s="15"/>
      <c r="D31" s="15"/>
      <c r="E31" s="1622" t="s">
        <v>136</v>
      </c>
      <c r="F31" s="1622"/>
      <c r="G31" s="1622"/>
      <c r="H31" s="1622"/>
      <c r="I31" s="1622"/>
      <c r="J31" s="1623"/>
      <c r="K31" s="139">
        <v>51420</v>
      </c>
      <c r="L31" s="139">
        <v>69880</v>
      </c>
      <c r="M31" s="499">
        <v>41080</v>
      </c>
      <c r="N31" s="499">
        <v>63540</v>
      </c>
      <c r="O31" s="526">
        <v>100000</v>
      </c>
      <c r="P31" s="890">
        <f t="shared" si="2"/>
        <v>0</v>
      </c>
      <c r="Q31" s="154">
        <v>100000</v>
      </c>
    </row>
    <row r="32" spans="1:17" ht="18.75">
      <c r="A32" s="20"/>
      <c r="B32" s="15"/>
      <c r="C32" s="15"/>
      <c r="D32" s="15"/>
      <c r="E32" s="1622" t="s">
        <v>137</v>
      </c>
      <c r="F32" s="1622"/>
      <c r="G32" s="1622"/>
      <c r="H32" s="1622"/>
      <c r="I32" s="1622"/>
      <c r="J32" s="1623"/>
      <c r="K32" s="139">
        <v>294400</v>
      </c>
      <c r="L32" s="139">
        <v>404490.67</v>
      </c>
      <c r="M32" s="499">
        <v>360062.88</v>
      </c>
      <c r="N32" s="499">
        <v>267000</v>
      </c>
      <c r="O32" s="526">
        <v>234000</v>
      </c>
      <c r="P32" s="890">
        <f t="shared" si="2"/>
        <v>2.5641025641025643</v>
      </c>
      <c r="Q32" s="154">
        <v>240000</v>
      </c>
    </row>
    <row r="33" spans="1:17" ht="18.75">
      <c r="A33" s="20"/>
      <c r="B33" s="15"/>
      <c r="C33" s="15"/>
      <c r="D33" s="15"/>
      <c r="E33" s="1622" t="s">
        <v>138</v>
      </c>
      <c r="F33" s="1622"/>
      <c r="G33" s="1622"/>
      <c r="H33" s="1622"/>
      <c r="I33" s="1622"/>
      <c r="J33" s="1623"/>
      <c r="K33" s="139">
        <v>69554</v>
      </c>
      <c r="L33" s="139">
        <v>127444</v>
      </c>
      <c r="M33" s="499">
        <v>110254</v>
      </c>
      <c r="N33" s="499">
        <v>108497</v>
      </c>
      <c r="O33" s="526">
        <v>162100</v>
      </c>
      <c r="P33" s="890">
        <f t="shared" si="2"/>
        <v>-3.0845157310302285</v>
      </c>
      <c r="Q33" s="154">
        <v>157100</v>
      </c>
    </row>
    <row r="34" spans="1:17" ht="18.75">
      <c r="A34" s="50"/>
      <c r="B34" s="51"/>
      <c r="C34" s="51"/>
      <c r="D34" s="51"/>
      <c r="E34" s="1654" t="s">
        <v>139</v>
      </c>
      <c r="F34" s="1654"/>
      <c r="G34" s="1654"/>
      <c r="H34" s="1654"/>
      <c r="I34" s="1654"/>
      <c r="J34" s="1655"/>
      <c r="K34" s="161">
        <v>427038.5</v>
      </c>
      <c r="L34" s="161">
        <v>15389</v>
      </c>
      <c r="M34" s="502">
        <v>0</v>
      </c>
      <c r="N34" s="502">
        <v>0</v>
      </c>
      <c r="O34" s="529">
        <v>0</v>
      </c>
      <c r="P34" s="168" t="str">
        <f t="shared" si="2"/>
        <v>-</v>
      </c>
      <c r="Q34" s="162">
        <v>0</v>
      </c>
    </row>
    <row r="35" spans="1:17" ht="18.75">
      <c r="A35" s="24"/>
      <c r="B35" s="25"/>
      <c r="C35" s="25"/>
      <c r="D35" s="25"/>
      <c r="E35" s="94"/>
      <c r="F35" s="94"/>
      <c r="G35" s="94"/>
      <c r="H35" s="94"/>
      <c r="I35" s="94"/>
      <c r="J35" s="192"/>
      <c r="K35" s="199"/>
      <c r="L35" s="199"/>
      <c r="M35" s="785"/>
      <c r="N35" s="785"/>
      <c r="O35" s="540"/>
      <c r="P35" s="181"/>
      <c r="Q35" s="786"/>
    </row>
    <row r="36" spans="1:17" ht="18.75">
      <c r="A36" s="1665" t="s">
        <v>140</v>
      </c>
      <c r="B36" s="1666"/>
      <c r="C36" s="1666"/>
      <c r="D36" s="1666"/>
      <c r="E36" s="1666"/>
      <c r="F36" s="1666"/>
      <c r="G36" s="1666"/>
      <c r="H36" s="1666"/>
      <c r="I36" s="1666"/>
      <c r="J36" s="1667"/>
      <c r="K36" s="1330">
        <f>K29+K30+K31+K32+K33+K34</f>
        <v>2934187.5</v>
      </c>
      <c r="L36" s="1330">
        <f>SUM(L29:L34)</f>
        <v>3636491.17</v>
      </c>
      <c r="M36" s="1331">
        <f>SUM(M29:M34)</f>
        <v>3688759.38</v>
      </c>
      <c r="N36" s="1331">
        <f>SUM(N29:N34)</f>
        <v>538052</v>
      </c>
      <c r="O36" s="1332">
        <f>SUM(O29:O34)</f>
        <v>3626100</v>
      </c>
      <c r="P36" s="1336">
        <f>IF(OR(O36&lt;=0,Q36&lt;=0),"-",(((Q36-O36)*100)/O36))</f>
        <v>0.027577838449022365</v>
      </c>
      <c r="Q36" s="1334">
        <f>SUM(Q29:Q34)</f>
        <v>3627100</v>
      </c>
    </row>
    <row r="37" spans="1:17" ht="18.75">
      <c r="A37" s="50"/>
      <c r="B37" s="51"/>
      <c r="C37" s="51"/>
      <c r="D37" s="33" t="s">
        <v>245</v>
      </c>
      <c r="E37" s="51"/>
      <c r="F37" s="51"/>
      <c r="G37" s="51"/>
      <c r="H37" s="51"/>
      <c r="I37" s="51"/>
      <c r="J37" s="56"/>
      <c r="K37" s="161"/>
      <c r="L37" s="161"/>
      <c r="M37" s="502"/>
      <c r="N37" s="502"/>
      <c r="O37" s="529"/>
      <c r="P37" s="1013"/>
      <c r="Q37" s="162"/>
    </row>
    <row r="38" spans="1:17" ht="18.75">
      <c r="A38" s="20"/>
      <c r="B38" s="15"/>
      <c r="C38" s="15"/>
      <c r="D38" s="15"/>
      <c r="E38" s="1625" t="s">
        <v>141</v>
      </c>
      <c r="F38" s="1625"/>
      <c r="G38" s="1625"/>
      <c r="H38" s="1625"/>
      <c r="I38" s="1625"/>
      <c r="J38" s="1626"/>
      <c r="K38" s="139">
        <v>190105.45</v>
      </c>
      <c r="L38" s="139">
        <v>373256.49</v>
      </c>
      <c r="M38" s="499">
        <v>191205.62</v>
      </c>
      <c r="N38" s="499">
        <v>215778.25</v>
      </c>
      <c r="O38" s="526">
        <v>250000</v>
      </c>
      <c r="P38" s="890">
        <f>IF(OR(O38&lt;=0,Q38&lt;=0),"-",(((Q38-O38)*100)/O38))</f>
        <v>0</v>
      </c>
      <c r="Q38" s="154">
        <v>250000</v>
      </c>
    </row>
    <row r="39" spans="1:17" ht="18.75">
      <c r="A39" s="20"/>
      <c r="B39" s="15"/>
      <c r="C39" s="15"/>
      <c r="D39" s="15"/>
      <c r="E39" s="1625" t="s">
        <v>22</v>
      </c>
      <c r="F39" s="1625"/>
      <c r="G39" s="1625"/>
      <c r="H39" s="1625"/>
      <c r="I39" s="1625"/>
      <c r="J39" s="1626"/>
      <c r="K39" s="139">
        <v>180241</v>
      </c>
      <c r="L39" s="139">
        <v>289699</v>
      </c>
      <c r="M39" s="499">
        <v>172126</v>
      </c>
      <c r="N39" s="499">
        <v>87956</v>
      </c>
      <c r="O39" s="526">
        <v>300000</v>
      </c>
      <c r="P39" s="890">
        <f>IF(OR(O39&lt;=0,Q39&lt;=0),"-",(((Q39-O39)*100)/O39))</f>
        <v>0</v>
      </c>
      <c r="Q39" s="154">
        <v>300000</v>
      </c>
    </row>
    <row r="40" spans="1:17" ht="18.75">
      <c r="A40" s="20"/>
      <c r="B40" s="15"/>
      <c r="C40" s="15"/>
      <c r="D40" s="15"/>
      <c r="E40" s="262" t="s">
        <v>142</v>
      </c>
      <c r="F40" s="3"/>
      <c r="G40" s="3"/>
      <c r="H40" s="3"/>
      <c r="I40" s="3"/>
      <c r="J40" s="4"/>
      <c r="K40" s="139"/>
      <c r="L40" s="139"/>
      <c r="M40" s="499"/>
      <c r="N40" s="499"/>
      <c r="O40" s="526"/>
      <c r="P40" s="1021"/>
      <c r="Q40" s="154"/>
    </row>
    <row r="41" spans="1:17" ht="18.75">
      <c r="A41" s="20"/>
      <c r="B41" s="15"/>
      <c r="C41" s="15"/>
      <c r="D41" s="15"/>
      <c r="E41" s="1622" t="s">
        <v>656</v>
      </c>
      <c r="F41" s="1622"/>
      <c r="G41" s="1622"/>
      <c r="H41" s="1622"/>
      <c r="I41" s="1622"/>
      <c r="J41" s="1623"/>
      <c r="K41" s="139">
        <v>1475320</v>
      </c>
      <c r="L41" s="139">
        <v>3678686.94</v>
      </c>
      <c r="M41" s="499">
        <v>258741</v>
      </c>
      <c r="N41" s="499">
        <v>135017.5</v>
      </c>
      <c r="O41" s="526">
        <v>800000</v>
      </c>
      <c r="P41" s="890">
        <f aca="true" t="shared" si="3" ref="P41:P58">IF(OR(O41&lt;=0,Q41&lt;=0),"-",(((Q41-O41)*100)/O41))</f>
        <v>0</v>
      </c>
      <c r="Q41" s="154">
        <v>800000</v>
      </c>
    </row>
    <row r="42" spans="1:17" ht="18.75">
      <c r="A42" s="20"/>
      <c r="B42" s="15"/>
      <c r="C42" s="15"/>
      <c r="D42" s="15"/>
      <c r="E42" s="1622" t="s">
        <v>657</v>
      </c>
      <c r="F42" s="1622"/>
      <c r="G42" s="1622"/>
      <c r="H42" s="1622"/>
      <c r="I42" s="1622"/>
      <c r="J42" s="1623"/>
      <c r="K42" s="139">
        <v>23000</v>
      </c>
      <c r="L42" s="139">
        <v>46000</v>
      </c>
      <c r="M42" s="499">
        <v>57500</v>
      </c>
      <c r="N42" s="499">
        <v>23000</v>
      </c>
      <c r="O42" s="526">
        <v>100000</v>
      </c>
      <c r="P42" s="890">
        <f t="shared" si="3"/>
        <v>0</v>
      </c>
      <c r="Q42" s="154">
        <v>100000</v>
      </c>
    </row>
    <row r="43" spans="1:17" ht="18.75">
      <c r="A43" s="90"/>
      <c r="B43" s="91"/>
      <c r="C43" s="91"/>
      <c r="D43" s="91"/>
      <c r="E43" s="87" t="s">
        <v>658</v>
      </c>
      <c r="F43" s="87"/>
      <c r="G43" s="87"/>
      <c r="H43" s="87"/>
      <c r="I43" s="87"/>
      <c r="J43" s="88"/>
      <c r="K43" s="169">
        <v>992804.2</v>
      </c>
      <c r="L43" s="169">
        <v>0</v>
      </c>
      <c r="M43" s="500">
        <v>0</v>
      </c>
      <c r="N43" s="500">
        <v>0</v>
      </c>
      <c r="O43" s="527">
        <v>1200000</v>
      </c>
      <c r="P43" s="891">
        <f t="shared" si="3"/>
        <v>25</v>
      </c>
      <c r="Q43" s="155">
        <v>1500000</v>
      </c>
    </row>
    <row r="44" spans="1:17" ht="18.75">
      <c r="A44" s="50"/>
      <c r="B44" s="51"/>
      <c r="C44" s="51"/>
      <c r="D44" s="51"/>
      <c r="E44" s="85" t="s">
        <v>659</v>
      </c>
      <c r="F44" s="85"/>
      <c r="G44" s="85"/>
      <c r="H44" s="85"/>
      <c r="I44" s="85"/>
      <c r="J44" s="86"/>
      <c r="K44" s="168">
        <v>676696</v>
      </c>
      <c r="L44" s="168">
        <v>805257.2</v>
      </c>
      <c r="M44" s="502">
        <v>939293</v>
      </c>
      <c r="N44" s="502">
        <v>519379</v>
      </c>
      <c r="O44" s="529">
        <v>800000</v>
      </c>
      <c r="P44" s="1019">
        <f t="shared" si="3"/>
        <v>0</v>
      </c>
      <c r="Q44" s="162">
        <v>800000</v>
      </c>
    </row>
    <row r="45" spans="1:17" ht="18.75">
      <c r="A45" s="20"/>
      <c r="B45" s="15"/>
      <c r="C45" s="15"/>
      <c r="D45" s="15"/>
      <c r="E45" s="14" t="s">
        <v>29</v>
      </c>
      <c r="F45" s="14"/>
      <c r="G45" s="14"/>
      <c r="H45" s="14"/>
      <c r="I45" s="14"/>
      <c r="J45" s="17"/>
      <c r="K45" s="139"/>
      <c r="L45" s="139"/>
      <c r="M45" s="499"/>
      <c r="N45" s="499"/>
      <c r="O45" s="526"/>
      <c r="P45" s="54" t="str">
        <f t="shared" si="3"/>
        <v>-</v>
      </c>
      <c r="Q45" s="154"/>
    </row>
    <row r="46" spans="1:17" ht="18.75">
      <c r="A46" s="20"/>
      <c r="B46" s="15"/>
      <c r="C46" s="15"/>
      <c r="D46" s="15"/>
      <c r="E46" s="1622" t="s">
        <v>660</v>
      </c>
      <c r="F46" s="1622"/>
      <c r="G46" s="1622"/>
      <c r="H46" s="1622"/>
      <c r="I46" s="1622"/>
      <c r="J46" s="1623"/>
      <c r="K46" s="139">
        <v>1399389</v>
      </c>
      <c r="L46" s="139">
        <v>0</v>
      </c>
      <c r="M46" s="505">
        <v>0</v>
      </c>
      <c r="N46" s="505">
        <v>0</v>
      </c>
      <c r="O46" s="531">
        <v>0</v>
      </c>
      <c r="P46" s="151" t="str">
        <f t="shared" si="3"/>
        <v>-</v>
      </c>
      <c r="Q46" s="159">
        <v>0</v>
      </c>
    </row>
    <row r="47" spans="1:17" ht="18.75">
      <c r="A47" s="20"/>
      <c r="B47" s="15"/>
      <c r="C47" s="15"/>
      <c r="D47" s="15"/>
      <c r="E47" s="1622" t="s">
        <v>661</v>
      </c>
      <c r="F47" s="1622"/>
      <c r="G47" s="1622"/>
      <c r="H47" s="1622"/>
      <c r="I47" s="1622"/>
      <c r="J47" s="1623"/>
      <c r="K47" s="151">
        <v>0</v>
      </c>
      <c r="L47" s="151">
        <v>0</v>
      </c>
      <c r="M47" s="485">
        <v>0</v>
      </c>
      <c r="N47" s="485">
        <v>0</v>
      </c>
      <c r="O47" s="531">
        <v>0</v>
      </c>
      <c r="P47" s="151" t="str">
        <f t="shared" si="3"/>
        <v>-</v>
      </c>
      <c r="Q47" s="159">
        <v>0</v>
      </c>
    </row>
    <row r="48" spans="1:17" ht="18.75">
      <c r="A48" s="20"/>
      <c r="B48" s="15"/>
      <c r="C48" s="15"/>
      <c r="D48" s="15"/>
      <c r="E48" s="1622" t="s">
        <v>30</v>
      </c>
      <c r="F48" s="1622"/>
      <c r="G48" s="1622"/>
      <c r="H48" s="1622"/>
      <c r="I48" s="1622"/>
      <c r="J48" s="1623"/>
      <c r="K48" s="151"/>
      <c r="L48" s="151"/>
      <c r="M48" s="505"/>
      <c r="N48" s="505"/>
      <c r="O48" s="531"/>
      <c r="P48" s="54" t="str">
        <f t="shared" si="3"/>
        <v>-</v>
      </c>
      <c r="Q48" s="159"/>
    </row>
    <row r="49" spans="1:17" ht="18.75">
      <c r="A49" s="20"/>
      <c r="B49" s="15"/>
      <c r="C49" s="15"/>
      <c r="D49" s="15"/>
      <c r="E49" s="1622" t="s">
        <v>662</v>
      </c>
      <c r="F49" s="1622"/>
      <c r="G49" s="1622"/>
      <c r="H49" s="1622"/>
      <c r="I49" s="1622"/>
      <c r="J49" s="1623"/>
      <c r="K49" s="139">
        <v>12100</v>
      </c>
      <c r="L49" s="139">
        <v>0</v>
      </c>
      <c r="M49" s="499">
        <v>2100</v>
      </c>
      <c r="N49" s="499">
        <v>3000</v>
      </c>
      <c r="O49" s="526">
        <v>250000</v>
      </c>
      <c r="P49" s="890">
        <f t="shared" si="3"/>
        <v>0</v>
      </c>
      <c r="Q49" s="154">
        <v>250000</v>
      </c>
    </row>
    <row r="50" spans="1:17" ht="18.75">
      <c r="A50" s="20"/>
      <c r="B50" s="15"/>
      <c r="C50" s="15"/>
      <c r="D50" s="15"/>
      <c r="E50" s="1622" t="s">
        <v>663</v>
      </c>
      <c r="F50" s="1622"/>
      <c r="G50" s="1622"/>
      <c r="H50" s="1622"/>
      <c r="I50" s="1622"/>
      <c r="J50" s="1623"/>
      <c r="K50" s="139">
        <v>49770</v>
      </c>
      <c r="L50" s="139">
        <v>93860</v>
      </c>
      <c r="M50" s="499">
        <v>73665</v>
      </c>
      <c r="N50" s="499">
        <v>8905</v>
      </c>
      <c r="O50" s="526">
        <v>10000</v>
      </c>
      <c r="P50" s="890">
        <f t="shared" si="3"/>
        <v>0</v>
      </c>
      <c r="Q50" s="154">
        <v>10000</v>
      </c>
    </row>
    <row r="51" spans="1:17" ht="18.75">
      <c r="A51" s="50"/>
      <c r="B51" s="51"/>
      <c r="C51" s="51"/>
      <c r="D51" s="51"/>
      <c r="E51" s="1622" t="s">
        <v>664</v>
      </c>
      <c r="F51" s="1680"/>
      <c r="G51" s="1680"/>
      <c r="H51" s="1680"/>
      <c r="I51" s="1680"/>
      <c r="J51" s="1681"/>
      <c r="K51" s="161">
        <v>380845.5</v>
      </c>
      <c r="L51" s="161">
        <v>0</v>
      </c>
      <c r="M51" s="506"/>
      <c r="N51" s="506"/>
      <c r="O51" s="532">
        <v>0</v>
      </c>
      <c r="P51" s="1019" t="str">
        <f t="shared" si="3"/>
        <v>-</v>
      </c>
      <c r="Q51" s="197">
        <v>0</v>
      </c>
    </row>
    <row r="52" spans="1:17" s="149" customFormat="1" ht="21" customHeight="1">
      <c r="A52" s="228"/>
      <c r="B52" s="229"/>
      <c r="C52" s="229"/>
      <c r="D52" s="229"/>
      <c r="E52" s="1687" t="s">
        <v>668</v>
      </c>
      <c r="F52" s="1687"/>
      <c r="G52" s="1687"/>
      <c r="H52" s="1687"/>
      <c r="I52" s="1687"/>
      <c r="J52" s="1688"/>
      <c r="K52" s="195">
        <v>405050</v>
      </c>
      <c r="L52" s="194">
        <v>414250</v>
      </c>
      <c r="M52" s="507">
        <v>374405</v>
      </c>
      <c r="N52" s="507">
        <v>425755</v>
      </c>
      <c r="O52" s="533">
        <v>500000</v>
      </c>
      <c r="P52" s="1019">
        <f t="shared" si="3"/>
        <v>0</v>
      </c>
      <c r="Q52" s="196">
        <v>500000</v>
      </c>
    </row>
    <row r="53" spans="1:17" s="149" customFormat="1" ht="21" customHeight="1">
      <c r="A53" s="147"/>
      <c r="B53" s="163"/>
      <c r="C53" s="163"/>
      <c r="D53" s="163"/>
      <c r="E53" s="1684" t="s">
        <v>665</v>
      </c>
      <c r="F53" s="1684"/>
      <c r="G53" s="1684"/>
      <c r="H53" s="1684"/>
      <c r="I53" s="1684"/>
      <c r="J53" s="1685"/>
      <c r="K53" s="165">
        <v>0</v>
      </c>
      <c r="L53" s="165">
        <v>0</v>
      </c>
      <c r="M53" s="510">
        <v>32295</v>
      </c>
      <c r="N53" s="510"/>
      <c r="O53" s="534">
        <v>50000</v>
      </c>
      <c r="P53" s="890">
        <f t="shared" si="3"/>
        <v>0</v>
      </c>
      <c r="Q53" s="158">
        <v>50000</v>
      </c>
    </row>
    <row r="54" spans="1:17" s="149" customFormat="1" ht="21" customHeight="1">
      <c r="A54" s="228"/>
      <c r="B54" s="229"/>
      <c r="C54" s="229"/>
      <c r="D54" s="229"/>
      <c r="E54" s="1687" t="s">
        <v>666</v>
      </c>
      <c r="F54" s="1687"/>
      <c r="G54" s="1687"/>
      <c r="H54" s="1687"/>
      <c r="I54" s="1687"/>
      <c r="J54" s="1688"/>
      <c r="K54" s="195">
        <v>0</v>
      </c>
      <c r="L54" s="195">
        <v>0</v>
      </c>
      <c r="M54" s="508">
        <v>1000</v>
      </c>
      <c r="N54" s="508">
        <v>2000</v>
      </c>
      <c r="O54" s="533">
        <v>5000</v>
      </c>
      <c r="P54" s="168">
        <f t="shared" si="3"/>
        <v>0</v>
      </c>
      <c r="Q54" s="196">
        <v>5000</v>
      </c>
    </row>
    <row r="55" spans="1:17" s="149" customFormat="1" ht="21" customHeight="1">
      <c r="A55" s="147"/>
      <c r="B55" s="163"/>
      <c r="C55" s="163"/>
      <c r="D55" s="163"/>
      <c r="E55" s="1684" t="s">
        <v>667</v>
      </c>
      <c r="F55" s="1684"/>
      <c r="G55" s="1684"/>
      <c r="H55" s="1684"/>
      <c r="I55" s="1684"/>
      <c r="J55" s="1685"/>
      <c r="K55" s="165">
        <v>0</v>
      </c>
      <c r="L55" s="165">
        <v>0</v>
      </c>
      <c r="M55" s="509">
        <v>0</v>
      </c>
      <c r="N55" s="509">
        <v>0</v>
      </c>
      <c r="O55" s="534">
        <v>50000</v>
      </c>
      <c r="P55" s="151">
        <f t="shared" si="3"/>
        <v>0</v>
      </c>
      <c r="Q55" s="158">
        <v>50000</v>
      </c>
    </row>
    <row r="56" spans="1:17" s="149" customFormat="1" ht="21" customHeight="1">
      <c r="A56" s="147"/>
      <c r="B56" s="163"/>
      <c r="C56" s="163"/>
      <c r="D56" s="163"/>
      <c r="E56" s="1684" t="s">
        <v>669</v>
      </c>
      <c r="F56" s="1684"/>
      <c r="G56" s="1684"/>
      <c r="H56" s="1684"/>
      <c r="I56" s="1684"/>
      <c r="J56" s="1685"/>
      <c r="K56" s="165">
        <v>0</v>
      </c>
      <c r="L56" s="165">
        <v>0</v>
      </c>
      <c r="M56" s="509">
        <v>0</v>
      </c>
      <c r="N56" s="509">
        <v>0</v>
      </c>
      <c r="O56" s="534">
        <v>0</v>
      </c>
      <c r="P56" s="151" t="str">
        <f>IF(OR(O56&lt;=0,Q56&lt;=0),"-",(((Q56-O56)*100)/O56))</f>
        <v>-</v>
      </c>
      <c r="Q56" s="158">
        <v>100000</v>
      </c>
    </row>
    <row r="57" spans="1:17" s="149" customFormat="1" ht="21" customHeight="1">
      <c r="A57" s="147"/>
      <c r="B57" s="163"/>
      <c r="C57" s="163"/>
      <c r="D57" s="163"/>
      <c r="E57" s="1682" t="s">
        <v>1</v>
      </c>
      <c r="F57" s="1682"/>
      <c r="G57" s="1682"/>
      <c r="H57" s="1682"/>
      <c r="I57" s="1682"/>
      <c r="J57" s="1683"/>
      <c r="K57" s="148">
        <v>76511.12</v>
      </c>
      <c r="L57" s="148">
        <v>75021.67</v>
      </c>
      <c r="M57" s="510">
        <v>98543.99</v>
      </c>
      <c r="N57" s="510">
        <v>73105.18</v>
      </c>
      <c r="O57" s="534">
        <v>600000</v>
      </c>
      <c r="P57" s="151">
        <f t="shared" si="3"/>
        <v>16.666666666666668</v>
      </c>
      <c r="Q57" s="158">
        <v>700000</v>
      </c>
    </row>
    <row r="58" spans="1:17" ht="18.75">
      <c r="A58" s="1665" t="s">
        <v>143</v>
      </c>
      <c r="B58" s="1666"/>
      <c r="C58" s="1666"/>
      <c r="D58" s="1666"/>
      <c r="E58" s="1666"/>
      <c r="F58" s="1666"/>
      <c r="G58" s="1666"/>
      <c r="H58" s="1666"/>
      <c r="I58" s="1666"/>
      <c r="J58" s="1667"/>
      <c r="K58" s="1330">
        <f>SUM(K38:K57)</f>
        <v>5861832.2700000005</v>
      </c>
      <c r="L58" s="1330">
        <f>SUM(L38:L57)</f>
        <v>5776031.3</v>
      </c>
      <c r="M58" s="1331">
        <f>SUM(M38:M57)</f>
        <v>2200874.6100000003</v>
      </c>
      <c r="N58" s="1331">
        <f>SUM(N38:N57)</f>
        <v>1493895.93</v>
      </c>
      <c r="O58" s="1332">
        <f>SUM(O38:O57)</f>
        <v>4915000</v>
      </c>
      <c r="P58" s="1333">
        <f t="shared" si="3"/>
        <v>10.172939979654121</v>
      </c>
      <c r="Q58" s="1334">
        <f>SUM(Q38:Q57)</f>
        <v>5415000</v>
      </c>
    </row>
    <row r="59" spans="1:17" ht="18.75">
      <c r="A59" s="50"/>
      <c r="B59" s="51"/>
      <c r="C59" s="51"/>
      <c r="D59" s="33" t="s">
        <v>246</v>
      </c>
      <c r="E59" s="51"/>
      <c r="F59" s="51"/>
      <c r="G59" s="51"/>
      <c r="H59" s="51"/>
      <c r="I59" s="51"/>
      <c r="J59" s="56"/>
      <c r="K59" s="161"/>
      <c r="L59" s="161"/>
      <c r="M59" s="502"/>
      <c r="N59" s="502"/>
      <c r="O59" s="529"/>
      <c r="P59" s="1013"/>
      <c r="Q59" s="162"/>
    </row>
    <row r="60" spans="1:17" ht="21" customHeight="1">
      <c r="A60" s="20"/>
      <c r="B60" s="15"/>
      <c r="C60" s="15"/>
      <c r="D60" s="15"/>
      <c r="E60" s="1668" t="s">
        <v>144</v>
      </c>
      <c r="F60" s="1668"/>
      <c r="G60" s="1668"/>
      <c r="H60" s="1668"/>
      <c r="I60" s="1668"/>
      <c r="J60" s="1669"/>
      <c r="K60" s="139">
        <v>301332</v>
      </c>
      <c r="L60" s="139">
        <v>274461</v>
      </c>
      <c r="M60" s="499">
        <v>294440.6</v>
      </c>
      <c r="N60" s="499">
        <v>268581</v>
      </c>
      <c r="O60" s="526">
        <v>300000</v>
      </c>
      <c r="P60" s="258">
        <f aca="true" t="shared" si="4" ref="P60:P71">IF(OR(O60&lt;=0,Q60&lt;=0),"-",(((Q60-O60)*100)/O60))</f>
        <v>0</v>
      </c>
      <c r="Q60" s="154">
        <v>300000</v>
      </c>
    </row>
    <row r="61" spans="1:17" ht="21" customHeight="1">
      <c r="A61" s="20"/>
      <c r="B61" s="15"/>
      <c r="C61" s="15"/>
      <c r="D61" s="15"/>
      <c r="E61" s="1668" t="s">
        <v>145</v>
      </c>
      <c r="F61" s="1668"/>
      <c r="G61" s="1668"/>
      <c r="H61" s="1668"/>
      <c r="I61" s="1668"/>
      <c r="J61" s="1669"/>
      <c r="K61" s="139">
        <v>57095</v>
      </c>
      <c r="L61" s="139">
        <v>7985</v>
      </c>
      <c r="M61" s="499">
        <v>19942</v>
      </c>
      <c r="N61" s="499">
        <v>18800</v>
      </c>
      <c r="O61" s="526">
        <v>20000</v>
      </c>
      <c r="P61" s="890">
        <f t="shared" si="4"/>
        <v>150</v>
      </c>
      <c r="Q61" s="154">
        <v>50000</v>
      </c>
    </row>
    <row r="62" spans="1:17" ht="21" customHeight="1">
      <c r="A62" s="90"/>
      <c r="B62" s="91"/>
      <c r="C62" s="91"/>
      <c r="D62" s="91"/>
      <c r="E62" s="1674" t="s">
        <v>146</v>
      </c>
      <c r="F62" s="1674"/>
      <c r="G62" s="1674"/>
      <c r="H62" s="1674"/>
      <c r="I62" s="1674"/>
      <c r="J62" s="1675"/>
      <c r="K62" s="140">
        <v>59826</v>
      </c>
      <c r="L62" s="140">
        <v>89956</v>
      </c>
      <c r="M62" s="500">
        <v>106640</v>
      </c>
      <c r="N62" s="500">
        <v>94290</v>
      </c>
      <c r="O62" s="527">
        <v>100000</v>
      </c>
      <c r="P62" s="169">
        <f t="shared" si="4"/>
        <v>0</v>
      </c>
      <c r="Q62" s="155">
        <v>100000</v>
      </c>
    </row>
    <row r="63" spans="1:17" ht="21" customHeight="1">
      <c r="A63" s="113"/>
      <c r="B63" s="114"/>
      <c r="C63" s="114"/>
      <c r="D63" s="114"/>
      <c r="E63" s="1676" t="s">
        <v>151</v>
      </c>
      <c r="F63" s="1676"/>
      <c r="G63" s="1676"/>
      <c r="H63" s="1676"/>
      <c r="I63" s="1676"/>
      <c r="J63" s="1677"/>
      <c r="K63" s="137">
        <v>10000</v>
      </c>
      <c r="L63" s="137">
        <v>8120</v>
      </c>
      <c r="M63" s="498">
        <v>9980</v>
      </c>
      <c r="N63" s="498">
        <v>19995</v>
      </c>
      <c r="O63" s="525">
        <v>10000</v>
      </c>
      <c r="P63" s="1183">
        <f t="shared" si="4"/>
        <v>200</v>
      </c>
      <c r="Q63" s="153">
        <v>30000</v>
      </c>
    </row>
    <row r="64" spans="1:17" ht="21" customHeight="1">
      <c r="A64" s="50"/>
      <c r="B64" s="51"/>
      <c r="C64" s="51"/>
      <c r="D64" s="51"/>
      <c r="E64" s="1673" t="s">
        <v>147</v>
      </c>
      <c r="F64" s="1673"/>
      <c r="G64" s="1673"/>
      <c r="H64" s="1673"/>
      <c r="I64" s="1673"/>
      <c r="J64" s="1686"/>
      <c r="K64" s="168">
        <v>0</v>
      </c>
      <c r="L64" s="168">
        <v>0</v>
      </c>
      <c r="M64" s="502">
        <v>990</v>
      </c>
      <c r="N64" s="502">
        <v>4494</v>
      </c>
      <c r="O64" s="529">
        <v>20000</v>
      </c>
      <c r="P64" s="1002">
        <f t="shared" si="4"/>
        <v>0</v>
      </c>
      <c r="Q64" s="162">
        <v>20000</v>
      </c>
    </row>
    <row r="65" spans="1:17" ht="21" customHeight="1">
      <c r="A65" s="20"/>
      <c r="B65" s="15"/>
      <c r="C65" s="15"/>
      <c r="D65" s="15"/>
      <c r="E65" s="1668" t="s">
        <v>148</v>
      </c>
      <c r="F65" s="1668"/>
      <c r="G65" s="1668"/>
      <c r="H65" s="1668"/>
      <c r="I65" s="1668"/>
      <c r="J65" s="1669"/>
      <c r="K65" s="139">
        <v>998130.67</v>
      </c>
      <c r="L65" s="139">
        <v>955860.68</v>
      </c>
      <c r="M65" s="499">
        <v>732188.62</v>
      </c>
      <c r="N65" s="499">
        <v>573496.68</v>
      </c>
      <c r="O65" s="526">
        <v>800000</v>
      </c>
      <c r="P65" s="890">
        <f t="shared" si="4"/>
        <v>0</v>
      </c>
      <c r="Q65" s="154">
        <v>800000</v>
      </c>
    </row>
    <row r="66" spans="1:17" ht="21" customHeight="1">
      <c r="A66" s="20"/>
      <c r="B66" s="15"/>
      <c r="C66" s="15"/>
      <c r="D66" s="15"/>
      <c r="E66" s="1668" t="s">
        <v>152</v>
      </c>
      <c r="F66" s="1668"/>
      <c r="G66" s="1668"/>
      <c r="H66" s="1668"/>
      <c r="I66" s="1668"/>
      <c r="J66" s="1669"/>
      <c r="K66" s="151">
        <v>6480</v>
      </c>
      <c r="L66" s="151">
        <v>0</v>
      </c>
      <c r="M66" s="499">
        <v>4996</v>
      </c>
      <c r="N66" s="499">
        <v>4250</v>
      </c>
      <c r="O66" s="526">
        <v>10000</v>
      </c>
      <c r="P66" s="890">
        <f t="shared" si="4"/>
        <v>0</v>
      </c>
      <c r="Q66" s="154">
        <v>10000</v>
      </c>
    </row>
    <row r="67" spans="1:17" ht="21" customHeight="1">
      <c r="A67" s="20"/>
      <c r="B67" s="15"/>
      <c r="C67" s="15"/>
      <c r="D67" s="15"/>
      <c r="E67" s="1668" t="s">
        <v>149</v>
      </c>
      <c r="F67" s="1668"/>
      <c r="G67" s="1668"/>
      <c r="H67" s="1668"/>
      <c r="I67" s="1668"/>
      <c r="J67" s="1669"/>
      <c r="K67" s="139">
        <v>121889.5</v>
      </c>
      <c r="L67" s="139">
        <v>13520</v>
      </c>
      <c r="M67" s="499">
        <v>274</v>
      </c>
      <c r="N67" s="499">
        <v>590</v>
      </c>
      <c r="O67" s="526">
        <v>10000</v>
      </c>
      <c r="P67" s="890">
        <f t="shared" si="4"/>
        <v>0</v>
      </c>
      <c r="Q67" s="154">
        <v>10000</v>
      </c>
    </row>
    <row r="68" spans="1:17" ht="21" customHeight="1">
      <c r="A68" s="20"/>
      <c r="B68" s="15"/>
      <c r="C68" s="15"/>
      <c r="D68" s="15"/>
      <c r="E68" s="1668" t="s">
        <v>150</v>
      </c>
      <c r="F68" s="1668"/>
      <c r="G68" s="1668"/>
      <c r="H68" s="1668"/>
      <c r="I68" s="1668"/>
      <c r="J68" s="1669"/>
      <c r="K68" s="139">
        <v>260340</v>
      </c>
      <c r="L68" s="139">
        <v>246980</v>
      </c>
      <c r="M68" s="499">
        <v>269990</v>
      </c>
      <c r="N68" s="499">
        <v>399100</v>
      </c>
      <c r="O68" s="526">
        <v>300000</v>
      </c>
      <c r="P68" s="890">
        <f t="shared" si="4"/>
        <v>16.666666666666668</v>
      </c>
      <c r="Q68" s="154">
        <v>350000</v>
      </c>
    </row>
    <row r="69" spans="1:17" ht="21" customHeight="1">
      <c r="A69" s="20"/>
      <c r="B69" s="15"/>
      <c r="C69" s="15"/>
      <c r="D69" s="15"/>
      <c r="E69" s="1668" t="s">
        <v>374</v>
      </c>
      <c r="F69" s="1668"/>
      <c r="G69" s="1668"/>
      <c r="H69" s="1668"/>
      <c r="I69" s="1668"/>
      <c r="J69" s="1669"/>
      <c r="K69" s="139">
        <v>0</v>
      </c>
      <c r="L69" s="139">
        <v>0</v>
      </c>
      <c r="M69" s="511">
        <v>4000</v>
      </c>
      <c r="N69" s="511">
        <v>0</v>
      </c>
      <c r="O69" s="526">
        <v>5000</v>
      </c>
      <c r="P69" s="890">
        <f t="shared" si="4"/>
        <v>0</v>
      </c>
      <c r="Q69" s="154">
        <v>5000</v>
      </c>
    </row>
    <row r="70" spans="1:17" ht="21" customHeight="1">
      <c r="A70" s="44"/>
      <c r="B70" s="45"/>
      <c r="C70" s="45"/>
      <c r="D70" s="45"/>
      <c r="E70" s="1678" t="s">
        <v>23</v>
      </c>
      <c r="F70" s="1678"/>
      <c r="G70" s="1678"/>
      <c r="H70" s="1678"/>
      <c r="I70" s="1678"/>
      <c r="J70" s="1679"/>
      <c r="K70" s="166">
        <v>0</v>
      </c>
      <c r="L70" s="166">
        <v>0</v>
      </c>
      <c r="M70" s="503">
        <v>0</v>
      </c>
      <c r="N70" s="503">
        <v>0</v>
      </c>
      <c r="O70" s="530">
        <v>5000</v>
      </c>
      <c r="P70" s="1022">
        <f t="shared" si="4"/>
        <v>0</v>
      </c>
      <c r="Q70" s="157">
        <v>5000</v>
      </c>
    </row>
    <row r="71" spans="1:17" ht="18.75">
      <c r="A71" s="1665" t="s">
        <v>153</v>
      </c>
      <c r="B71" s="1666"/>
      <c r="C71" s="1666"/>
      <c r="D71" s="1666"/>
      <c r="E71" s="1666"/>
      <c r="F71" s="1666"/>
      <c r="G71" s="1666"/>
      <c r="H71" s="1666"/>
      <c r="I71" s="1666"/>
      <c r="J71" s="1667"/>
      <c r="K71" s="1330">
        <f>SUM(K60:K70)</f>
        <v>1815093.17</v>
      </c>
      <c r="L71" s="1330">
        <f>SUM(L60:L70)</f>
        <v>1596882.6800000002</v>
      </c>
      <c r="M71" s="1331">
        <f>SUM(M60:M70)</f>
        <v>1443441.22</v>
      </c>
      <c r="N71" s="1331">
        <f>SUM(N60:N70)</f>
        <v>1383596.6800000002</v>
      </c>
      <c r="O71" s="1332">
        <f>SUM(O60:O70)</f>
        <v>1580000</v>
      </c>
      <c r="P71" s="1336">
        <f t="shared" si="4"/>
        <v>6.329113924050633</v>
      </c>
      <c r="Q71" s="1334">
        <f>SUM(Q60:Q70)</f>
        <v>1680000</v>
      </c>
    </row>
    <row r="72" spans="1:17" ht="18.75">
      <c r="A72" s="113"/>
      <c r="B72" s="114"/>
      <c r="C72" s="114"/>
      <c r="D72" s="11" t="s">
        <v>247</v>
      </c>
      <c r="E72" s="200"/>
      <c r="F72" s="200"/>
      <c r="G72" s="200"/>
      <c r="H72" s="200"/>
      <c r="I72" s="200"/>
      <c r="J72" s="200"/>
      <c r="K72" s="137"/>
      <c r="L72" s="137"/>
      <c r="M72" s="498"/>
      <c r="N72" s="498"/>
      <c r="O72" s="525"/>
      <c r="P72" s="1012"/>
      <c r="Q72" s="153"/>
    </row>
    <row r="73" spans="1:17" ht="21" customHeight="1">
      <c r="A73" s="20"/>
      <c r="B73" s="15"/>
      <c r="C73" s="15"/>
      <c r="D73" s="15"/>
      <c r="E73" s="1668" t="s">
        <v>154</v>
      </c>
      <c r="F73" s="1668"/>
      <c r="G73" s="1668"/>
      <c r="H73" s="1668"/>
      <c r="I73" s="1668"/>
      <c r="J73" s="1668"/>
      <c r="K73" s="139">
        <v>1157835.8</v>
      </c>
      <c r="L73" s="139">
        <v>1305841.9</v>
      </c>
      <c r="M73" s="499">
        <v>1428829.55</v>
      </c>
      <c r="N73" s="499">
        <v>1565065.26</v>
      </c>
      <c r="O73" s="526">
        <v>1500000</v>
      </c>
      <c r="P73" s="890">
        <f aca="true" t="shared" si="5" ref="P73:P79">IF(OR(O73&lt;=0,Q73&lt;=0),"-",(((Q73-O73)*100)/O73))</f>
        <v>0</v>
      </c>
      <c r="Q73" s="154">
        <v>1500000</v>
      </c>
    </row>
    <row r="74" spans="1:17" ht="21" customHeight="1">
      <c r="A74" s="50"/>
      <c r="B74" s="51"/>
      <c r="C74" s="51"/>
      <c r="D74" s="51"/>
      <c r="E74" s="1673" t="s">
        <v>281</v>
      </c>
      <c r="F74" s="1673"/>
      <c r="G74" s="1673"/>
      <c r="H74" s="1673"/>
      <c r="I74" s="1673"/>
      <c r="J74" s="1673"/>
      <c r="K74" s="161">
        <v>170466.12</v>
      </c>
      <c r="L74" s="161">
        <v>165059.78</v>
      </c>
      <c r="M74" s="502">
        <v>225242.49</v>
      </c>
      <c r="N74" s="502">
        <v>326306.99</v>
      </c>
      <c r="O74" s="529">
        <v>300000</v>
      </c>
      <c r="P74" s="890">
        <f t="shared" si="5"/>
        <v>0</v>
      </c>
      <c r="Q74" s="162">
        <v>300000</v>
      </c>
    </row>
    <row r="75" spans="1:17" ht="21" customHeight="1">
      <c r="A75" s="20"/>
      <c r="B75" s="15"/>
      <c r="C75" s="15"/>
      <c r="D75" s="15"/>
      <c r="E75" s="1668" t="s">
        <v>282</v>
      </c>
      <c r="F75" s="1668"/>
      <c r="G75" s="1668"/>
      <c r="H75" s="1668"/>
      <c r="I75" s="1668"/>
      <c r="J75" s="1668"/>
      <c r="K75" s="139">
        <v>30929.8</v>
      </c>
      <c r="L75" s="139">
        <v>31618.3</v>
      </c>
      <c r="M75" s="499">
        <v>29384.23</v>
      </c>
      <c r="N75" s="499">
        <v>29543.6</v>
      </c>
      <c r="O75" s="526">
        <v>40000</v>
      </c>
      <c r="P75" s="890">
        <f t="shared" si="5"/>
        <v>0</v>
      </c>
      <c r="Q75" s="154">
        <v>40000</v>
      </c>
    </row>
    <row r="76" spans="1:17" ht="21" customHeight="1">
      <c r="A76" s="20"/>
      <c r="B76" s="15"/>
      <c r="C76" s="15"/>
      <c r="D76" s="15"/>
      <c r="E76" s="1668" t="s">
        <v>24</v>
      </c>
      <c r="F76" s="1668"/>
      <c r="G76" s="1668"/>
      <c r="H76" s="1668"/>
      <c r="I76" s="1668"/>
      <c r="J76" s="1668"/>
      <c r="K76" s="139">
        <v>100869</v>
      </c>
      <c r="L76" s="139">
        <v>117554</v>
      </c>
      <c r="M76" s="499">
        <v>106516</v>
      </c>
      <c r="N76" s="499">
        <v>134594</v>
      </c>
      <c r="O76" s="526">
        <v>100000</v>
      </c>
      <c r="P76" s="890">
        <f t="shared" si="5"/>
        <v>0</v>
      </c>
      <c r="Q76" s="154">
        <v>100000</v>
      </c>
    </row>
    <row r="77" spans="1:17" ht="21" customHeight="1">
      <c r="A77" s="44"/>
      <c r="B77" s="45"/>
      <c r="C77" s="45"/>
      <c r="D77" s="45"/>
      <c r="E77" s="1678" t="s">
        <v>25</v>
      </c>
      <c r="F77" s="1678"/>
      <c r="G77" s="1678"/>
      <c r="H77" s="1678"/>
      <c r="I77" s="1678"/>
      <c r="J77" s="1678"/>
      <c r="K77" s="146">
        <v>39466.05</v>
      </c>
      <c r="L77" s="146">
        <v>42265</v>
      </c>
      <c r="M77" s="503">
        <v>37179.56</v>
      </c>
      <c r="N77" s="503">
        <v>34668</v>
      </c>
      <c r="O77" s="530">
        <v>50000</v>
      </c>
      <c r="P77" s="890">
        <f t="shared" si="5"/>
        <v>0</v>
      </c>
      <c r="Q77" s="157">
        <v>50000</v>
      </c>
    </row>
    <row r="78" spans="1:17" ht="18.75">
      <c r="A78" s="1665" t="s">
        <v>155</v>
      </c>
      <c r="B78" s="1666"/>
      <c r="C78" s="1666"/>
      <c r="D78" s="1666"/>
      <c r="E78" s="1666"/>
      <c r="F78" s="1666"/>
      <c r="G78" s="1666"/>
      <c r="H78" s="1666"/>
      <c r="I78" s="1666"/>
      <c r="J78" s="1667"/>
      <c r="K78" s="1330">
        <f>SUM(K73:K77)</f>
        <v>1499566.77</v>
      </c>
      <c r="L78" s="1330">
        <f>SUM(L73:L77)</f>
        <v>1662338.98</v>
      </c>
      <c r="M78" s="1331">
        <f>SUM(M73:M77)</f>
        <v>1827151.83</v>
      </c>
      <c r="N78" s="1331">
        <f>SUM(N73:N77)</f>
        <v>2090177.85</v>
      </c>
      <c r="O78" s="1332">
        <f>SUM(O73:O77)</f>
        <v>1990000</v>
      </c>
      <c r="P78" s="1336">
        <f t="shared" si="5"/>
        <v>0</v>
      </c>
      <c r="Q78" s="1334">
        <f>SUM(Q73:Q77)</f>
        <v>1990000</v>
      </c>
    </row>
    <row r="79" spans="1:17" ht="19.5" thickBot="1">
      <c r="A79" s="1656" t="s">
        <v>156</v>
      </c>
      <c r="B79" s="1657"/>
      <c r="C79" s="1657"/>
      <c r="D79" s="1657"/>
      <c r="E79" s="1657"/>
      <c r="F79" s="1657"/>
      <c r="G79" s="1657"/>
      <c r="H79" s="1657"/>
      <c r="I79" s="1657"/>
      <c r="J79" s="1658"/>
      <c r="K79" s="1278">
        <f>SUM(K36+K58+K71+K78)</f>
        <v>12110679.709999999</v>
      </c>
      <c r="L79" s="1278">
        <f>SUM(L36+L58+L71+L78)</f>
        <v>12671744.129999999</v>
      </c>
      <c r="M79" s="1279">
        <f>SUM(M36+M58+M71+M78)</f>
        <v>9160227.04</v>
      </c>
      <c r="N79" s="1279">
        <f>SUM(N36+N58+N71+N78)</f>
        <v>5505722.460000001</v>
      </c>
      <c r="O79" s="1280">
        <f>SUM(O36+O58+O71+O78)</f>
        <v>12111100</v>
      </c>
      <c r="P79" s="1032">
        <f t="shared" si="5"/>
        <v>4.962389873752178</v>
      </c>
      <c r="Q79" s="1282">
        <f>SUM(Q36+Q58+Q71+Q78)</f>
        <v>12712100</v>
      </c>
    </row>
    <row r="80" spans="1:17" ht="19.5" thickTop="1">
      <c r="A80" s="50"/>
      <c r="B80" s="51"/>
      <c r="C80" s="33" t="s">
        <v>248</v>
      </c>
      <c r="D80" s="51"/>
      <c r="E80" s="51"/>
      <c r="F80" s="51"/>
      <c r="G80" s="51"/>
      <c r="H80" s="51"/>
      <c r="I80" s="51"/>
      <c r="J80" s="56"/>
      <c r="K80" s="161"/>
      <c r="L80" s="161"/>
      <c r="M80" s="502"/>
      <c r="N80" s="502"/>
      <c r="O80" s="529"/>
      <c r="P80" s="1013"/>
      <c r="Q80" s="162"/>
    </row>
    <row r="81" spans="1:17" ht="18.75">
      <c r="A81" s="90"/>
      <c r="B81" s="91"/>
      <c r="C81" s="91"/>
      <c r="D81" s="111" t="s">
        <v>249</v>
      </c>
      <c r="E81" s="91"/>
      <c r="F81" s="91"/>
      <c r="G81" s="91"/>
      <c r="H81" s="91"/>
      <c r="I81" s="91"/>
      <c r="J81" s="715"/>
      <c r="K81" s="140"/>
      <c r="L81" s="140"/>
      <c r="M81" s="500"/>
      <c r="N81" s="500"/>
      <c r="O81" s="527"/>
      <c r="P81" s="887"/>
      <c r="Q81" s="155"/>
    </row>
    <row r="82" spans="1:17" ht="18.75">
      <c r="A82" s="50"/>
      <c r="B82" s="51"/>
      <c r="C82" s="51"/>
      <c r="D82" s="51"/>
      <c r="E82" s="1632" t="s">
        <v>283</v>
      </c>
      <c r="F82" s="1632"/>
      <c r="G82" s="1632"/>
      <c r="H82" s="1632"/>
      <c r="I82" s="51"/>
      <c r="J82" s="56"/>
      <c r="K82" s="161"/>
      <c r="L82" s="161"/>
      <c r="M82" s="502"/>
      <c r="N82" s="502"/>
      <c r="O82" s="529"/>
      <c r="P82" s="1013"/>
      <c r="Q82" s="162"/>
    </row>
    <row r="83" spans="1:17" ht="18.75">
      <c r="A83" s="50"/>
      <c r="B83" s="51"/>
      <c r="C83" s="51"/>
      <c r="D83" s="51"/>
      <c r="E83" s="263" t="s">
        <v>175</v>
      </c>
      <c r="F83" s="85"/>
      <c r="G83" s="85"/>
      <c r="H83" s="85"/>
      <c r="I83" s="85"/>
      <c r="J83" s="86"/>
      <c r="K83" s="161"/>
      <c r="L83" s="161"/>
      <c r="M83" s="506"/>
      <c r="N83" s="506"/>
      <c r="O83" s="532"/>
      <c r="P83" s="721"/>
      <c r="Q83" s="197"/>
    </row>
    <row r="84" spans="1:17" ht="18.75">
      <c r="A84" s="20"/>
      <c r="B84" s="15"/>
      <c r="C84" s="15"/>
      <c r="D84" s="15"/>
      <c r="E84" s="70"/>
      <c r="F84" s="14" t="s">
        <v>671</v>
      </c>
      <c r="G84" s="14"/>
      <c r="H84" s="14"/>
      <c r="I84" s="14"/>
      <c r="J84" s="17"/>
      <c r="K84" s="151">
        <v>15000</v>
      </c>
      <c r="L84" s="151">
        <v>0</v>
      </c>
      <c r="M84" s="485">
        <v>0</v>
      </c>
      <c r="N84" s="485">
        <v>0</v>
      </c>
      <c r="O84" s="535">
        <v>0</v>
      </c>
      <c r="P84" s="890" t="str">
        <f aca="true" t="shared" si="6" ref="P84:P95">IF(OR(O84&lt;=0,Q84&lt;=0),"-",(((Q84-O84)*100)/O84))</f>
        <v>-</v>
      </c>
      <c r="Q84" s="151">
        <v>0</v>
      </c>
    </row>
    <row r="85" spans="1:17" ht="18.75">
      <c r="A85" s="20"/>
      <c r="B85" s="15"/>
      <c r="C85" s="15"/>
      <c r="D85" s="15"/>
      <c r="E85" s="70"/>
      <c r="F85" s="14" t="s">
        <v>672</v>
      </c>
      <c r="G85" s="14"/>
      <c r="H85" s="14"/>
      <c r="I85" s="14"/>
      <c r="J85" s="17"/>
      <c r="K85" s="151">
        <v>179000</v>
      </c>
      <c r="L85" s="151">
        <v>0</v>
      </c>
      <c r="M85" s="485">
        <v>0</v>
      </c>
      <c r="N85" s="485">
        <v>0</v>
      </c>
      <c r="O85" s="535">
        <v>0</v>
      </c>
      <c r="P85" s="890" t="str">
        <f t="shared" si="6"/>
        <v>-</v>
      </c>
      <c r="Q85" s="151">
        <v>0</v>
      </c>
    </row>
    <row r="86" spans="1:17" ht="18.75">
      <c r="A86" s="50"/>
      <c r="B86" s="51"/>
      <c r="C86" s="51"/>
      <c r="D86" s="51"/>
      <c r="E86" s="263"/>
      <c r="F86" s="85" t="s">
        <v>673</v>
      </c>
      <c r="G86" s="85"/>
      <c r="H86" s="85"/>
      <c r="I86" s="85"/>
      <c r="J86" s="86"/>
      <c r="K86" s="168">
        <v>58000</v>
      </c>
      <c r="L86" s="168">
        <v>0</v>
      </c>
      <c r="M86" s="512">
        <v>0</v>
      </c>
      <c r="N86" s="512">
        <v>0</v>
      </c>
      <c r="O86" s="537">
        <v>0</v>
      </c>
      <c r="P86" s="1019" t="str">
        <f t="shared" si="6"/>
        <v>-</v>
      </c>
      <c r="Q86" s="168">
        <v>0</v>
      </c>
    </row>
    <row r="87" spans="1:17" ht="18.75">
      <c r="A87" s="20"/>
      <c r="B87" s="15"/>
      <c r="C87" s="15"/>
      <c r="D87" s="15"/>
      <c r="E87" s="70"/>
      <c r="F87" s="14" t="s">
        <v>674</v>
      </c>
      <c r="G87" s="14"/>
      <c r="H87" s="14"/>
      <c r="I87" s="14"/>
      <c r="J87" s="17"/>
      <c r="K87" s="151">
        <v>16500</v>
      </c>
      <c r="L87" s="151">
        <v>0</v>
      </c>
      <c r="M87" s="485">
        <v>0</v>
      </c>
      <c r="N87" s="485">
        <v>0</v>
      </c>
      <c r="O87" s="535">
        <v>0</v>
      </c>
      <c r="P87" s="890" t="str">
        <f t="shared" si="6"/>
        <v>-</v>
      </c>
      <c r="Q87" s="151">
        <v>0</v>
      </c>
    </row>
    <row r="88" spans="1:17" ht="18.75">
      <c r="A88" s="20"/>
      <c r="B88" s="15"/>
      <c r="C88" s="15"/>
      <c r="D88" s="15"/>
      <c r="E88" s="70"/>
      <c r="F88" s="14" t="s">
        <v>675</v>
      </c>
      <c r="G88" s="14"/>
      <c r="H88" s="14"/>
      <c r="I88" s="14"/>
      <c r="J88" s="17"/>
      <c r="K88" s="151">
        <v>6000</v>
      </c>
      <c r="L88" s="151">
        <v>0</v>
      </c>
      <c r="M88" s="485">
        <v>0</v>
      </c>
      <c r="N88" s="485">
        <v>0</v>
      </c>
      <c r="O88" s="535">
        <v>0</v>
      </c>
      <c r="P88" s="890" t="str">
        <f t="shared" si="6"/>
        <v>-</v>
      </c>
      <c r="Q88" s="151">
        <v>0</v>
      </c>
    </row>
    <row r="89" spans="1:17" ht="18.75">
      <c r="A89" s="20"/>
      <c r="B89" s="15"/>
      <c r="C89" s="15"/>
      <c r="D89" s="15"/>
      <c r="E89" s="70"/>
      <c r="F89" s="14" t="s">
        <v>676</v>
      </c>
      <c r="G89" s="14"/>
      <c r="H89" s="14"/>
      <c r="I89" s="14"/>
      <c r="J89" s="17"/>
      <c r="K89" s="151">
        <v>4800</v>
      </c>
      <c r="L89" s="151">
        <v>0</v>
      </c>
      <c r="M89" s="485">
        <v>0</v>
      </c>
      <c r="N89" s="485">
        <v>0</v>
      </c>
      <c r="O89" s="535">
        <v>0</v>
      </c>
      <c r="P89" s="890" t="str">
        <f t="shared" si="6"/>
        <v>-</v>
      </c>
      <c r="Q89" s="151">
        <v>0</v>
      </c>
    </row>
    <row r="90" spans="1:17" ht="18.75">
      <c r="A90" s="20"/>
      <c r="B90" s="15"/>
      <c r="C90" s="15"/>
      <c r="D90" s="15"/>
      <c r="E90" s="15"/>
      <c r="F90" s="1622" t="s">
        <v>677</v>
      </c>
      <c r="G90" s="1622"/>
      <c r="H90" s="1622"/>
      <c r="I90" s="1622"/>
      <c r="J90" s="1623"/>
      <c r="K90" s="151">
        <v>4800</v>
      </c>
      <c r="L90" s="151">
        <v>0</v>
      </c>
      <c r="M90" s="485">
        <v>0</v>
      </c>
      <c r="N90" s="485">
        <v>0</v>
      </c>
      <c r="O90" s="535">
        <v>0</v>
      </c>
      <c r="P90" s="890" t="str">
        <f t="shared" si="6"/>
        <v>-</v>
      </c>
      <c r="Q90" s="151">
        <v>0</v>
      </c>
    </row>
    <row r="91" spans="1:17" ht="18.75">
      <c r="A91" s="20"/>
      <c r="B91" s="15"/>
      <c r="C91" s="15"/>
      <c r="D91" s="15"/>
      <c r="E91" s="15"/>
      <c r="F91" s="1622" t="s">
        <v>678</v>
      </c>
      <c r="G91" s="1622"/>
      <c r="H91" s="1622"/>
      <c r="I91" s="1622"/>
      <c r="J91" s="1623"/>
      <c r="K91" s="151">
        <v>16000</v>
      </c>
      <c r="L91" s="151">
        <v>0</v>
      </c>
      <c r="M91" s="485">
        <v>0</v>
      </c>
      <c r="N91" s="485">
        <v>0</v>
      </c>
      <c r="O91" s="535">
        <v>0</v>
      </c>
      <c r="P91" s="890" t="str">
        <f t="shared" si="6"/>
        <v>-</v>
      </c>
      <c r="Q91" s="151">
        <v>0</v>
      </c>
    </row>
    <row r="92" spans="1:17" ht="18.75">
      <c r="A92" s="50"/>
      <c r="B92" s="51"/>
      <c r="C92" s="51"/>
      <c r="D92" s="51"/>
      <c r="E92" s="51"/>
      <c r="F92" s="1654" t="s">
        <v>679</v>
      </c>
      <c r="G92" s="1654"/>
      <c r="H92" s="1654"/>
      <c r="I92" s="1654"/>
      <c r="J92" s="1655"/>
      <c r="K92" s="168">
        <v>15000</v>
      </c>
      <c r="L92" s="168">
        <v>0</v>
      </c>
      <c r="M92" s="512">
        <v>0</v>
      </c>
      <c r="N92" s="512">
        <v>0</v>
      </c>
      <c r="O92" s="537">
        <v>0</v>
      </c>
      <c r="P92" s="1019" t="str">
        <f t="shared" si="6"/>
        <v>-</v>
      </c>
      <c r="Q92" s="168">
        <v>0</v>
      </c>
    </row>
    <row r="93" spans="1:17" ht="18.75">
      <c r="A93" s="20"/>
      <c r="B93" s="15"/>
      <c r="C93" s="15"/>
      <c r="D93" s="15"/>
      <c r="E93" s="15"/>
      <c r="F93" s="1622" t="s">
        <v>680</v>
      </c>
      <c r="G93" s="1622"/>
      <c r="H93" s="1622"/>
      <c r="I93" s="1622"/>
      <c r="J93" s="1623"/>
      <c r="K93" s="151">
        <v>29000</v>
      </c>
      <c r="L93" s="151">
        <v>0</v>
      </c>
      <c r="M93" s="485">
        <v>0</v>
      </c>
      <c r="N93" s="485">
        <v>0</v>
      </c>
      <c r="O93" s="535">
        <v>0</v>
      </c>
      <c r="P93" s="890" t="str">
        <f t="shared" si="6"/>
        <v>-</v>
      </c>
      <c r="Q93" s="151">
        <v>0</v>
      </c>
    </row>
    <row r="94" spans="1:17" ht="18.75">
      <c r="A94" s="20"/>
      <c r="B94" s="15"/>
      <c r="C94" s="15"/>
      <c r="D94" s="15"/>
      <c r="E94" s="15"/>
      <c r="F94" s="14" t="s">
        <v>681</v>
      </c>
      <c r="G94" s="14"/>
      <c r="H94" s="14"/>
      <c r="I94" s="14"/>
      <c r="J94" s="17"/>
      <c r="K94" s="151">
        <v>45000</v>
      </c>
      <c r="L94" s="151">
        <v>0</v>
      </c>
      <c r="M94" s="485">
        <v>0</v>
      </c>
      <c r="N94" s="485">
        <v>0</v>
      </c>
      <c r="O94" s="535">
        <v>0</v>
      </c>
      <c r="P94" s="890" t="str">
        <f t="shared" si="6"/>
        <v>-</v>
      </c>
      <c r="Q94" s="151">
        <v>0</v>
      </c>
    </row>
    <row r="95" spans="1:17" ht="18.75">
      <c r="A95" s="20"/>
      <c r="B95" s="15"/>
      <c r="C95" s="15"/>
      <c r="D95" s="15"/>
      <c r="E95" s="15"/>
      <c r="F95" s="14" t="s">
        <v>682</v>
      </c>
      <c r="G95" s="14"/>
      <c r="H95" s="14"/>
      <c r="I95" s="14"/>
      <c r="J95" s="17"/>
      <c r="K95" s="151">
        <v>42000</v>
      </c>
      <c r="L95" s="151">
        <v>0</v>
      </c>
      <c r="M95" s="485">
        <v>0</v>
      </c>
      <c r="N95" s="485">
        <v>0</v>
      </c>
      <c r="O95" s="535">
        <v>0</v>
      </c>
      <c r="P95" s="890" t="str">
        <f t="shared" si="6"/>
        <v>-</v>
      </c>
      <c r="Q95" s="151">
        <v>0</v>
      </c>
    </row>
    <row r="96" spans="1:17" ht="18.75">
      <c r="A96" s="20"/>
      <c r="B96" s="15"/>
      <c r="C96" s="15"/>
      <c r="D96" s="15"/>
      <c r="E96" s="70" t="s">
        <v>129</v>
      </c>
      <c r="F96" s="104"/>
      <c r="G96" s="104"/>
      <c r="H96" s="104"/>
      <c r="I96" s="104"/>
      <c r="J96" s="122"/>
      <c r="K96" s="139"/>
      <c r="L96" s="139"/>
      <c r="M96" s="505"/>
      <c r="N96" s="505"/>
      <c r="O96" s="531"/>
      <c r="P96" s="43"/>
      <c r="Q96" s="159"/>
    </row>
    <row r="97" spans="1:17" ht="18.75">
      <c r="A97" s="20"/>
      <c r="B97" s="15"/>
      <c r="C97" s="15"/>
      <c r="D97" s="15"/>
      <c r="E97" s="70"/>
      <c r="F97" s="104" t="s">
        <v>683</v>
      </c>
      <c r="G97" s="104"/>
      <c r="H97" s="104"/>
      <c r="I97" s="104"/>
      <c r="J97" s="122"/>
      <c r="K97" s="151">
        <v>0</v>
      </c>
      <c r="L97" s="151">
        <v>8000</v>
      </c>
      <c r="M97" s="505">
        <v>0</v>
      </c>
      <c r="N97" s="505">
        <v>0</v>
      </c>
      <c r="O97" s="535">
        <v>0</v>
      </c>
      <c r="P97" s="151" t="str">
        <f aca="true" t="shared" si="7" ref="P97:P102">IF(OR(O97&lt;=0,Q97&lt;=0),"-",(((Q97-O97)*100)/O97))</f>
        <v>-</v>
      </c>
      <c r="Q97" s="151">
        <v>0</v>
      </c>
    </row>
    <row r="98" spans="1:17" ht="18.75">
      <c r="A98" s="20"/>
      <c r="B98" s="15"/>
      <c r="C98" s="15"/>
      <c r="D98" s="15"/>
      <c r="E98" s="70"/>
      <c r="F98" s="104" t="s">
        <v>684</v>
      </c>
      <c r="G98" s="104"/>
      <c r="H98" s="104"/>
      <c r="I98" s="104"/>
      <c r="J98" s="122"/>
      <c r="K98" s="151">
        <v>0</v>
      </c>
      <c r="L98" s="151">
        <v>20000</v>
      </c>
      <c r="M98" s="505">
        <v>0</v>
      </c>
      <c r="N98" s="505">
        <v>0</v>
      </c>
      <c r="O98" s="535">
        <v>0</v>
      </c>
      <c r="P98" s="151" t="str">
        <f t="shared" si="7"/>
        <v>-</v>
      </c>
      <c r="Q98" s="151">
        <v>0</v>
      </c>
    </row>
    <row r="99" spans="1:17" ht="18.75">
      <c r="A99" s="20"/>
      <c r="B99" s="15"/>
      <c r="C99" s="15"/>
      <c r="D99" s="15"/>
      <c r="E99" s="70"/>
      <c r="F99" s="104" t="s">
        <v>685</v>
      </c>
      <c r="G99" s="104"/>
      <c r="H99" s="104"/>
      <c r="I99" s="104"/>
      <c r="J99" s="122"/>
      <c r="K99" s="151">
        <v>0</v>
      </c>
      <c r="L99" s="151">
        <v>45000</v>
      </c>
      <c r="M99" s="505">
        <v>0</v>
      </c>
      <c r="N99" s="505">
        <v>0</v>
      </c>
      <c r="O99" s="535">
        <v>0</v>
      </c>
      <c r="P99" s="151" t="str">
        <f t="shared" si="7"/>
        <v>-</v>
      </c>
      <c r="Q99" s="151">
        <v>0</v>
      </c>
    </row>
    <row r="100" spans="1:17" ht="18.75">
      <c r="A100" s="20"/>
      <c r="B100" s="15"/>
      <c r="C100" s="15"/>
      <c r="D100" s="15"/>
      <c r="E100" s="70"/>
      <c r="F100" s="104" t="s">
        <v>672</v>
      </c>
      <c r="G100" s="104"/>
      <c r="H100" s="104"/>
      <c r="I100" s="104"/>
      <c r="J100" s="122"/>
      <c r="K100" s="151">
        <v>0</v>
      </c>
      <c r="L100" s="151">
        <v>249000</v>
      </c>
      <c r="M100" s="505">
        <v>0</v>
      </c>
      <c r="N100" s="505">
        <v>0</v>
      </c>
      <c r="O100" s="535">
        <v>0</v>
      </c>
      <c r="P100" s="151" t="str">
        <f t="shared" si="7"/>
        <v>-</v>
      </c>
      <c r="Q100" s="151">
        <v>0</v>
      </c>
    </row>
    <row r="101" spans="1:17" ht="18.75">
      <c r="A101" s="50"/>
      <c r="B101" s="51"/>
      <c r="C101" s="51"/>
      <c r="D101" s="51"/>
      <c r="E101" s="263"/>
      <c r="F101" s="130" t="s">
        <v>686</v>
      </c>
      <c r="G101" s="130"/>
      <c r="H101" s="130"/>
      <c r="I101" s="130"/>
      <c r="J101" s="264"/>
      <c r="K101" s="168">
        <v>0</v>
      </c>
      <c r="L101" s="168">
        <v>5000</v>
      </c>
      <c r="M101" s="506">
        <v>0</v>
      </c>
      <c r="N101" s="505">
        <v>0</v>
      </c>
      <c r="O101" s="537">
        <v>0</v>
      </c>
      <c r="P101" s="168" t="str">
        <f t="shared" si="7"/>
        <v>-</v>
      </c>
      <c r="Q101" s="168">
        <v>0</v>
      </c>
    </row>
    <row r="102" spans="1:17" ht="18.75">
      <c r="A102" s="90"/>
      <c r="B102" s="91"/>
      <c r="C102" s="91"/>
      <c r="D102" s="91"/>
      <c r="E102" s="1184"/>
      <c r="F102" s="265" t="s">
        <v>687</v>
      </c>
      <c r="G102" s="265"/>
      <c r="H102" s="265"/>
      <c r="I102" s="265"/>
      <c r="J102" s="1185"/>
      <c r="K102" s="169">
        <v>0</v>
      </c>
      <c r="L102" s="169">
        <v>8000</v>
      </c>
      <c r="M102" s="1186">
        <v>0</v>
      </c>
      <c r="N102" s="1186">
        <v>0</v>
      </c>
      <c r="O102" s="536">
        <v>0</v>
      </c>
      <c r="P102" s="169" t="str">
        <f t="shared" si="7"/>
        <v>-</v>
      </c>
      <c r="Q102" s="169">
        <v>0</v>
      </c>
    </row>
    <row r="103" spans="1:17" ht="18.75">
      <c r="A103" s="50"/>
      <c r="B103" s="51"/>
      <c r="C103" s="51"/>
      <c r="D103" s="51"/>
      <c r="E103" s="1672" t="s">
        <v>365</v>
      </c>
      <c r="F103" s="1672"/>
      <c r="G103" s="1672"/>
      <c r="H103" s="130"/>
      <c r="I103" s="130"/>
      <c r="J103" s="264"/>
      <c r="K103" s="168"/>
      <c r="L103" s="168"/>
      <c r="M103" s="506"/>
      <c r="N103" s="790"/>
      <c r="O103" s="532"/>
      <c r="P103" s="721"/>
      <c r="Q103" s="197"/>
    </row>
    <row r="104" spans="1:17" ht="18.75">
      <c r="A104" s="20"/>
      <c r="B104" s="15"/>
      <c r="C104" s="15"/>
      <c r="D104" s="15"/>
      <c r="E104" s="70"/>
      <c r="F104" s="1622" t="s">
        <v>688</v>
      </c>
      <c r="G104" s="1622"/>
      <c r="H104" s="1622"/>
      <c r="I104" s="1622"/>
      <c r="J104" s="1623"/>
      <c r="K104" s="151">
        <v>0</v>
      </c>
      <c r="L104" s="151">
        <v>0</v>
      </c>
      <c r="M104" s="485">
        <v>8900</v>
      </c>
      <c r="N104" s="699">
        <v>0</v>
      </c>
      <c r="O104" s="531">
        <v>0</v>
      </c>
      <c r="P104" s="168" t="str">
        <f aca="true" t="shared" si="8" ref="P104:P111">IF(OR(O104&lt;=0,Q104&lt;=0),"-",(((Q104-O104)*100)/O104))</f>
        <v>-</v>
      </c>
      <c r="Q104" s="159">
        <v>0</v>
      </c>
    </row>
    <row r="105" spans="1:17" ht="18.75">
      <c r="A105" s="20"/>
      <c r="B105" s="15"/>
      <c r="C105" s="15"/>
      <c r="D105" s="15"/>
      <c r="E105" s="70"/>
      <c r="F105" s="1622" t="s">
        <v>689</v>
      </c>
      <c r="G105" s="1622"/>
      <c r="H105" s="1622"/>
      <c r="I105" s="1622"/>
      <c r="J105" s="1623"/>
      <c r="K105" s="151">
        <v>0</v>
      </c>
      <c r="L105" s="151">
        <v>0</v>
      </c>
      <c r="M105" s="485">
        <v>10500</v>
      </c>
      <c r="N105" s="699">
        <v>0</v>
      </c>
      <c r="O105" s="531">
        <v>0</v>
      </c>
      <c r="P105" s="168" t="str">
        <f t="shared" si="8"/>
        <v>-</v>
      </c>
      <c r="Q105" s="159">
        <v>0</v>
      </c>
    </row>
    <row r="106" spans="1:17" ht="18.75">
      <c r="A106" s="20"/>
      <c r="B106" s="15"/>
      <c r="C106" s="15"/>
      <c r="D106" s="15"/>
      <c r="E106" s="70"/>
      <c r="F106" s="1622" t="s">
        <v>690</v>
      </c>
      <c r="G106" s="1622"/>
      <c r="H106" s="1622"/>
      <c r="I106" s="1622"/>
      <c r="J106" s="1623"/>
      <c r="K106" s="151">
        <v>0</v>
      </c>
      <c r="L106" s="151">
        <v>0</v>
      </c>
      <c r="M106" s="485">
        <v>7800</v>
      </c>
      <c r="N106" s="699">
        <v>0</v>
      </c>
      <c r="O106" s="531">
        <v>0</v>
      </c>
      <c r="P106" s="168" t="str">
        <f t="shared" si="8"/>
        <v>-</v>
      </c>
      <c r="Q106" s="159">
        <v>0</v>
      </c>
    </row>
    <row r="107" spans="1:17" ht="18.75">
      <c r="A107" s="20"/>
      <c r="B107" s="15"/>
      <c r="C107" s="15"/>
      <c r="D107" s="15"/>
      <c r="E107" s="70"/>
      <c r="F107" s="1622" t="s">
        <v>691</v>
      </c>
      <c r="G107" s="1622"/>
      <c r="H107" s="1622"/>
      <c r="I107" s="1622"/>
      <c r="J107" s="1623"/>
      <c r="K107" s="151">
        <v>0</v>
      </c>
      <c r="L107" s="151">
        <v>0</v>
      </c>
      <c r="M107" s="485">
        <v>10000</v>
      </c>
      <c r="N107" s="699">
        <v>0</v>
      </c>
      <c r="O107" s="531">
        <v>0</v>
      </c>
      <c r="P107" s="168" t="str">
        <f t="shared" si="8"/>
        <v>-</v>
      </c>
      <c r="Q107" s="159">
        <v>0</v>
      </c>
    </row>
    <row r="108" spans="1:17" ht="18.75">
      <c r="A108" s="20"/>
      <c r="B108" s="15"/>
      <c r="C108" s="15"/>
      <c r="D108" s="15"/>
      <c r="E108" s="70"/>
      <c r="F108" s="1622" t="s">
        <v>692</v>
      </c>
      <c r="G108" s="1622"/>
      <c r="H108" s="1622"/>
      <c r="I108" s="1622"/>
      <c r="J108" s="1623"/>
      <c r="K108" s="151">
        <v>0</v>
      </c>
      <c r="L108" s="151">
        <v>0</v>
      </c>
      <c r="M108" s="485">
        <v>14000</v>
      </c>
      <c r="N108" s="699">
        <v>0</v>
      </c>
      <c r="O108" s="531">
        <v>0</v>
      </c>
      <c r="P108" s="168" t="str">
        <f t="shared" si="8"/>
        <v>-</v>
      </c>
      <c r="Q108" s="159">
        <v>0</v>
      </c>
    </row>
    <row r="109" spans="1:17" ht="18.75">
      <c r="A109" s="20"/>
      <c r="B109" s="15"/>
      <c r="C109" s="15"/>
      <c r="D109" s="15"/>
      <c r="E109" s="70"/>
      <c r="F109" s="1622" t="s">
        <v>693</v>
      </c>
      <c r="G109" s="1622"/>
      <c r="H109" s="1622"/>
      <c r="I109" s="1622"/>
      <c r="J109" s="1623"/>
      <c r="K109" s="151">
        <v>0</v>
      </c>
      <c r="L109" s="151">
        <v>0</v>
      </c>
      <c r="M109" s="485">
        <v>20000</v>
      </c>
      <c r="N109" s="699">
        <v>0</v>
      </c>
      <c r="O109" s="531">
        <v>0</v>
      </c>
      <c r="P109" s="168" t="str">
        <f t="shared" si="8"/>
        <v>-</v>
      </c>
      <c r="Q109" s="159">
        <v>0</v>
      </c>
    </row>
    <row r="110" spans="1:17" ht="18.75">
      <c r="A110" s="20"/>
      <c r="B110" s="15"/>
      <c r="C110" s="15"/>
      <c r="D110" s="15"/>
      <c r="E110" s="70"/>
      <c r="F110" s="1622" t="s">
        <v>694</v>
      </c>
      <c r="G110" s="1622"/>
      <c r="H110" s="1622"/>
      <c r="I110" s="1622"/>
      <c r="J110" s="1623"/>
      <c r="K110" s="151">
        <v>0</v>
      </c>
      <c r="L110" s="151">
        <v>0</v>
      </c>
      <c r="M110" s="485">
        <v>784000</v>
      </c>
      <c r="N110" s="699">
        <v>0</v>
      </c>
      <c r="O110" s="531">
        <v>0</v>
      </c>
      <c r="P110" s="168" t="str">
        <f t="shared" si="8"/>
        <v>-</v>
      </c>
      <c r="Q110" s="159">
        <v>0</v>
      </c>
    </row>
    <row r="111" spans="1:17" ht="18.75">
      <c r="A111" s="20"/>
      <c r="B111" s="15"/>
      <c r="C111" s="15"/>
      <c r="D111" s="15"/>
      <c r="E111" s="70"/>
      <c r="F111" s="1622" t="s">
        <v>695</v>
      </c>
      <c r="G111" s="1622"/>
      <c r="H111" s="1622"/>
      <c r="I111" s="1622"/>
      <c r="J111" s="1623"/>
      <c r="K111" s="151">
        <v>0</v>
      </c>
      <c r="L111" s="151">
        <v>0</v>
      </c>
      <c r="M111" s="485">
        <v>39400</v>
      </c>
      <c r="N111" s="699">
        <v>0</v>
      </c>
      <c r="O111" s="531">
        <v>0</v>
      </c>
      <c r="P111" s="168" t="str">
        <f t="shared" si="8"/>
        <v>-</v>
      </c>
      <c r="Q111" s="159">
        <v>0</v>
      </c>
    </row>
    <row r="112" spans="1:17" ht="18.75">
      <c r="A112" s="20"/>
      <c r="B112" s="15"/>
      <c r="C112" s="15"/>
      <c r="D112" s="15"/>
      <c r="E112" s="70"/>
      <c r="F112" s="1622" t="s">
        <v>375</v>
      </c>
      <c r="G112" s="1622"/>
      <c r="H112" s="1622"/>
      <c r="I112" s="1622"/>
      <c r="J112" s="1623"/>
      <c r="K112" s="151"/>
      <c r="L112" s="151"/>
      <c r="M112" s="505"/>
      <c r="N112" s="710"/>
      <c r="O112" s="531"/>
      <c r="P112" s="43"/>
      <c r="Q112" s="159"/>
    </row>
    <row r="113" spans="1:17" ht="18.75">
      <c r="A113" s="50"/>
      <c r="B113" s="51"/>
      <c r="C113" s="51"/>
      <c r="D113" s="51"/>
      <c r="E113" s="263"/>
      <c r="F113" s="85" t="s">
        <v>171</v>
      </c>
      <c r="G113" s="85" t="s">
        <v>496</v>
      </c>
      <c r="H113" s="85"/>
      <c r="I113" s="85"/>
      <c r="J113" s="86"/>
      <c r="K113" s="168">
        <v>0</v>
      </c>
      <c r="L113" s="168">
        <v>0</v>
      </c>
      <c r="M113" s="506">
        <v>23400</v>
      </c>
      <c r="N113" s="790">
        <v>0</v>
      </c>
      <c r="O113" s="532">
        <v>0</v>
      </c>
      <c r="P113" s="168" t="str">
        <f>IF(OR(O113&lt;=0,Q113&lt;=0),"-",(((Q113-O113)*100)/O113))</f>
        <v>-</v>
      </c>
      <c r="Q113" s="197">
        <v>0</v>
      </c>
    </row>
    <row r="114" spans="1:17" ht="18.75">
      <c r="A114" s="20"/>
      <c r="B114" s="15"/>
      <c r="C114" s="15"/>
      <c r="D114" s="15"/>
      <c r="E114" s="70"/>
      <c r="F114" s="14" t="s">
        <v>696</v>
      </c>
      <c r="G114" s="14"/>
      <c r="H114" s="14"/>
      <c r="I114" s="14"/>
      <c r="J114" s="17"/>
      <c r="K114" s="151">
        <v>0</v>
      </c>
      <c r="L114" s="151">
        <v>0</v>
      </c>
      <c r="M114" s="505">
        <v>78000</v>
      </c>
      <c r="N114" s="710">
        <v>0</v>
      </c>
      <c r="O114" s="531">
        <v>0</v>
      </c>
      <c r="P114" s="168" t="str">
        <f>IF(OR(O114&lt;=0,Q114&lt;=0),"-",(((Q114-O114)*100)/O114))</f>
        <v>-</v>
      </c>
      <c r="Q114" s="159">
        <v>0</v>
      </c>
    </row>
    <row r="115" spans="1:17" ht="18.75">
      <c r="A115" s="20"/>
      <c r="B115" s="15"/>
      <c r="C115" s="15"/>
      <c r="D115" s="15"/>
      <c r="E115" s="70" t="s">
        <v>431</v>
      </c>
      <c r="F115" s="14"/>
      <c r="G115" s="14"/>
      <c r="H115" s="14"/>
      <c r="I115" s="14"/>
      <c r="J115" s="17"/>
      <c r="K115" s="151"/>
      <c r="L115" s="151"/>
      <c r="M115" s="505"/>
      <c r="N115" s="710"/>
      <c r="O115" s="531"/>
      <c r="P115" s="43"/>
      <c r="Q115" s="159"/>
    </row>
    <row r="116" spans="1:17" ht="18.75">
      <c r="A116" s="20"/>
      <c r="B116" s="15"/>
      <c r="C116" s="15"/>
      <c r="D116" s="15"/>
      <c r="E116" s="70"/>
      <c r="F116" s="14" t="s">
        <v>697</v>
      </c>
      <c r="G116" s="14"/>
      <c r="H116" s="14"/>
      <c r="I116" s="14"/>
      <c r="J116" s="17"/>
      <c r="K116" s="151">
        <v>0</v>
      </c>
      <c r="L116" s="151">
        <v>0</v>
      </c>
      <c r="M116" s="485">
        <v>0</v>
      </c>
      <c r="N116" s="699">
        <v>120000</v>
      </c>
      <c r="O116" s="531">
        <v>0</v>
      </c>
      <c r="P116" s="43" t="str">
        <f>IF(OR(O116&lt;=0,Q116&lt;=0),"-",(((Q116-O116)*100)/O116))</f>
        <v>-</v>
      </c>
      <c r="Q116" s="159">
        <v>0</v>
      </c>
    </row>
    <row r="117" spans="1:17" ht="18.75">
      <c r="A117" s="44"/>
      <c r="B117" s="45"/>
      <c r="C117" s="45"/>
      <c r="D117" s="45"/>
      <c r="E117" s="70"/>
      <c r="F117" s="46" t="s">
        <v>171</v>
      </c>
      <c r="G117" s="1119" t="s">
        <v>642</v>
      </c>
      <c r="H117" s="46"/>
      <c r="I117" s="46"/>
      <c r="J117" s="47"/>
      <c r="K117" s="166">
        <v>0</v>
      </c>
      <c r="L117" s="166">
        <v>0</v>
      </c>
      <c r="M117" s="517">
        <v>0</v>
      </c>
      <c r="N117" s="789">
        <v>30000</v>
      </c>
      <c r="O117" s="843">
        <v>0</v>
      </c>
      <c r="P117" s="65"/>
      <c r="Q117" s="844">
        <v>0</v>
      </c>
    </row>
    <row r="118" spans="1:17" ht="18.75">
      <c r="A118" s="44"/>
      <c r="B118" s="45"/>
      <c r="C118" s="45"/>
      <c r="D118" s="45"/>
      <c r="E118" s="70"/>
      <c r="F118" s="46"/>
      <c r="G118" s="46" t="s">
        <v>641</v>
      </c>
      <c r="H118" s="46"/>
      <c r="I118" s="46"/>
      <c r="J118" s="47"/>
      <c r="K118" s="166"/>
      <c r="L118" s="166"/>
      <c r="M118" s="517"/>
      <c r="N118" s="789"/>
      <c r="O118" s="843"/>
      <c r="P118" s="65"/>
      <c r="Q118" s="844"/>
    </row>
    <row r="119" spans="1:17" ht="18.75">
      <c r="A119" s="44"/>
      <c r="B119" s="45"/>
      <c r="C119" s="45"/>
      <c r="D119" s="45"/>
      <c r="E119" s="70"/>
      <c r="F119" s="46" t="s">
        <v>171</v>
      </c>
      <c r="G119" s="46" t="s">
        <v>643</v>
      </c>
      <c r="H119" s="46"/>
      <c r="I119" s="46"/>
      <c r="J119" s="47"/>
      <c r="K119" s="166">
        <v>0</v>
      </c>
      <c r="L119" s="166">
        <v>0</v>
      </c>
      <c r="M119" s="517">
        <v>0</v>
      </c>
      <c r="N119" s="789">
        <v>24800</v>
      </c>
      <c r="O119" s="843">
        <v>0</v>
      </c>
      <c r="P119" s="65"/>
      <c r="Q119" s="844">
        <v>0</v>
      </c>
    </row>
    <row r="120" spans="1:17" ht="18.75">
      <c r="A120" s="44"/>
      <c r="B120" s="45"/>
      <c r="C120" s="45"/>
      <c r="D120" s="45"/>
      <c r="E120" s="70"/>
      <c r="F120" s="46" t="s">
        <v>698</v>
      </c>
      <c r="G120" s="46"/>
      <c r="H120" s="46"/>
      <c r="I120" s="46"/>
      <c r="J120" s="47"/>
      <c r="K120" s="166">
        <v>0</v>
      </c>
      <c r="L120" s="166">
        <v>0</v>
      </c>
      <c r="M120" s="517">
        <v>0</v>
      </c>
      <c r="N120" s="789">
        <v>8900</v>
      </c>
      <c r="O120" s="843">
        <v>0</v>
      </c>
      <c r="P120" s="65"/>
      <c r="Q120" s="844">
        <v>0</v>
      </c>
    </row>
    <row r="121" spans="1:17" ht="18.75">
      <c r="A121" s="44"/>
      <c r="B121" s="45"/>
      <c r="C121" s="45"/>
      <c r="D121" s="45"/>
      <c r="E121" s="70"/>
      <c r="F121" s="46" t="s">
        <v>699</v>
      </c>
      <c r="G121" s="46"/>
      <c r="H121" s="46"/>
      <c r="I121" s="46"/>
      <c r="J121" s="47"/>
      <c r="K121" s="166">
        <v>0</v>
      </c>
      <c r="L121" s="166">
        <v>0</v>
      </c>
      <c r="M121" s="517">
        <v>0</v>
      </c>
      <c r="N121" s="789">
        <v>17500</v>
      </c>
      <c r="O121" s="843">
        <v>0</v>
      </c>
      <c r="P121" s="65"/>
      <c r="Q121" s="844">
        <v>0</v>
      </c>
    </row>
    <row r="122" spans="1:17" ht="18.75">
      <c r="A122" s="44"/>
      <c r="B122" s="45"/>
      <c r="C122" s="45"/>
      <c r="D122" s="45"/>
      <c r="E122" s="70"/>
      <c r="F122" s="46" t="s">
        <v>700</v>
      </c>
      <c r="G122" s="46"/>
      <c r="H122" s="46"/>
      <c r="I122" s="46"/>
      <c r="J122" s="47"/>
      <c r="K122" s="166">
        <v>0</v>
      </c>
      <c r="L122" s="166">
        <v>0</v>
      </c>
      <c r="M122" s="517">
        <v>0</v>
      </c>
      <c r="N122" s="789">
        <v>15000</v>
      </c>
      <c r="O122" s="843">
        <v>0</v>
      </c>
      <c r="P122" s="65"/>
      <c r="Q122" s="844">
        <v>0</v>
      </c>
    </row>
    <row r="123" spans="1:17" ht="18.75">
      <c r="A123" s="90"/>
      <c r="B123" s="91"/>
      <c r="C123" s="91"/>
      <c r="D123" s="91"/>
      <c r="E123" s="1184"/>
      <c r="F123" s="87" t="s">
        <v>701</v>
      </c>
      <c r="G123" s="87"/>
      <c r="H123" s="87"/>
      <c r="I123" s="87"/>
      <c r="J123" s="88"/>
      <c r="K123" s="169">
        <v>0</v>
      </c>
      <c r="L123" s="169">
        <v>0</v>
      </c>
      <c r="M123" s="504">
        <v>0</v>
      </c>
      <c r="N123" s="657">
        <v>14800</v>
      </c>
      <c r="O123" s="1189">
        <v>0</v>
      </c>
      <c r="P123" s="1190"/>
      <c r="Q123" s="1171">
        <v>0</v>
      </c>
    </row>
    <row r="124" spans="1:17" ht="18.75">
      <c r="A124" s="24"/>
      <c r="B124" s="25"/>
      <c r="C124" s="25"/>
      <c r="D124" s="25"/>
      <c r="E124" s="263" t="s">
        <v>492</v>
      </c>
      <c r="F124" s="94"/>
      <c r="G124" s="94"/>
      <c r="H124" s="94"/>
      <c r="I124" s="94"/>
      <c r="J124" s="192"/>
      <c r="K124" s="181"/>
      <c r="L124" s="181"/>
      <c r="M124" s="515"/>
      <c r="N124" s="791"/>
      <c r="O124" s="1187"/>
      <c r="P124" s="1188"/>
      <c r="Q124" s="1165"/>
    </row>
    <row r="125" spans="1:17" ht="18.75">
      <c r="A125" s="44"/>
      <c r="B125" s="45"/>
      <c r="C125" s="45"/>
      <c r="D125" s="45"/>
      <c r="E125" s="842"/>
      <c r="F125" s="14" t="s">
        <v>702</v>
      </c>
      <c r="G125" s="46"/>
      <c r="H125" s="46"/>
      <c r="I125" s="46"/>
      <c r="J125" s="47"/>
      <c r="K125" s="151">
        <v>0</v>
      </c>
      <c r="L125" s="151">
        <v>0</v>
      </c>
      <c r="M125" s="151">
        <v>0</v>
      </c>
      <c r="N125" s="699">
        <v>0</v>
      </c>
      <c r="O125" s="21">
        <v>5000</v>
      </c>
      <c r="P125" s="43" t="str">
        <f aca="true" t="shared" si="9" ref="P125:P133">IF(OR(O125&lt;=0,Q125&lt;=0),"-",(((Q125-O125)*100)/O125))</f>
        <v>-</v>
      </c>
      <c r="Q125" s="844">
        <v>0</v>
      </c>
    </row>
    <row r="126" spans="1:17" ht="18.75">
      <c r="A126" s="44"/>
      <c r="B126" s="45"/>
      <c r="C126" s="45"/>
      <c r="D126" s="45"/>
      <c r="E126" s="842"/>
      <c r="F126" s="39" t="s">
        <v>689</v>
      </c>
      <c r="G126" s="46"/>
      <c r="H126" s="46"/>
      <c r="I126" s="46"/>
      <c r="J126" s="47"/>
      <c r="K126" s="151">
        <v>0</v>
      </c>
      <c r="L126" s="151">
        <v>0</v>
      </c>
      <c r="M126" s="151">
        <v>0</v>
      </c>
      <c r="N126" s="699">
        <v>0</v>
      </c>
      <c r="O126" s="21">
        <v>15000</v>
      </c>
      <c r="P126" s="43" t="str">
        <f t="shared" si="9"/>
        <v>-</v>
      </c>
      <c r="Q126" s="844">
        <v>0</v>
      </c>
    </row>
    <row r="127" spans="1:17" ht="18.75">
      <c r="A127" s="44"/>
      <c r="B127" s="45"/>
      <c r="C127" s="45"/>
      <c r="D127" s="45"/>
      <c r="E127" s="842"/>
      <c r="F127" s="1622" t="s">
        <v>703</v>
      </c>
      <c r="G127" s="1622"/>
      <c r="H127" s="1622"/>
      <c r="I127" s="1622"/>
      <c r="J127" s="1623"/>
      <c r="K127" s="151">
        <v>0</v>
      </c>
      <c r="L127" s="151">
        <v>0</v>
      </c>
      <c r="M127" s="151">
        <v>0</v>
      </c>
      <c r="N127" s="699">
        <v>0</v>
      </c>
      <c r="O127" s="21">
        <v>4000</v>
      </c>
      <c r="P127" s="43" t="str">
        <f t="shared" si="9"/>
        <v>-</v>
      </c>
      <c r="Q127" s="844">
        <v>0</v>
      </c>
    </row>
    <row r="128" spans="1:17" ht="18.75">
      <c r="A128" s="44"/>
      <c r="B128" s="45"/>
      <c r="C128" s="45"/>
      <c r="D128" s="45"/>
      <c r="E128" s="842"/>
      <c r="F128" s="46" t="s">
        <v>704</v>
      </c>
      <c r="G128" s="46"/>
      <c r="H128" s="46"/>
      <c r="I128" s="46"/>
      <c r="J128" s="47"/>
      <c r="K128" s="151">
        <v>0</v>
      </c>
      <c r="L128" s="151">
        <v>0</v>
      </c>
      <c r="M128" s="151">
        <v>0</v>
      </c>
      <c r="N128" s="699">
        <v>0</v>
      </c>
      <c r="O128" s="21">
        <v>5000</v>
      </c>
      <c r="P128" s="43" t="str">
        <f t="shared" si="9"/>
        <v>-</v>
      </c>
      <c r="Q128" s="844">
        <v>0</v>
      </c>
    </row>
    <row r="129" spans="1:17" ht="18.75">
      <c r="A129" s="44"/>
      <c r="B129" s="45"/>
      <c r="C129" s="45"/>
      <c r="D129" s="45"/>
      <c r="E129" s="842"/>
      <c r="F129" s="1622" t="s">
        <v>690</v>
      </c>
      <c r="G129" s="1622"/>
      <c r="H129" s="1622"/>
      <c r="I129" s="1622"/>
      <c r="J129" s="1623"/>
      <c r="K129" s="151">
        <v>0</v>
      </c>
      <c r="L129" s="151">
        <v>0</v>
      </c>
      <c r="M129" s="151">
        <v>0</v>
      </c>
      <c r="N129" s="699">
        <v>0</v>
      </c>
      <c r="O129" s="21">
        <v>10000</v>
      </c>
      <c r="P129" s="43" t="str">
        <f t="shared" si="9"/>
        <v>-</v>
      </c>
      <c r="Q129" s="844">
        <v>0</v>
      </c>
    </row>
    <row r="130" spans="1:17" ht="18.75">
      <c r="A130" s="44"/>
      <c r="B130" s="45"/>
      <c r="C130" s="45"/>
      <c r="D130" s="45"/>
      <c r="E130" s="842"/>
      <c r="F130" s="46" t="s">
        <v>705</v>
      </c>
      <c r="G130" s="46"/>
      <c r="H130" s="46"/>
      <c r="I130" s="46"/>
      <c r="J130" s="47"/>
      <c r="K130" s="151">
        <v>0</v>
      </c>
      <c r="L130" s="151">
        <v>0</v>
      </c>
      <c r="M130" s="151">
        <v>0</v>
      </c>
      <c r="N130" s="699">
        <v>0</v>
      </c>
      <c r="O130" s="21">
        <v>10000</v>
      </c>
      <c r="P130" s="43" t="str">
        <f t="shared" si="9"/>
        <v>-</v>
      </c>
      <c r="Q130" s="844">
        <v>0</v>
      </c>
    </row>
    <row r="131" spans="1:17" ht="18.75">
      <c r="A131" s="44"/>
      <c r="B131" s="45"/>
      <c r="C131" s="45"/>
      <c r="D131" s="45"/>
      <c r="E131" s="842"/>
      <c r="F131" s="46" t="s">
        <v>706</v>
      </c>
      <c r="G131" s="46"/>
      <c r="H131" s="46"/>
      <c r="I131" s="46"/>
      <c r="J131" s="47"/>
      <c r="K131" s="151">
        <v>0</v>
      </c>
      <c r="L131" s="151">
        <v>0</v>
      </c>
      <c r="M131" s="151">
        <v>0</v>
      </c>
      <c r="N131" s="699">
        <v>0</v>
      </c>
      <c r="O131" s="21">
        <v>2000</v>
      </c>
      <c r="P131" s="43" t="str">
        <f t="shared" si="9"/>
        <v>-</v>
      </c>
      <c r="Q131" s="844">
        <v>0</v>
      </c>
    </row>
    <row r="132" spans="1:17" ht="18.75">
      <c r="A132" s="44"/>
      <c r="B132" s="45"/>
      <c r="C132" s="45"/>
      <c r="D132" s="45"/>
      <c r="E132" s="842"/>
      <c r="F132" s="46" t="s">
        <v>707</v>
      </c>
      <c r="G132" s="46"/>
      <c r="H132" s="46"/>
      <c r="I132" s="46"/>
      <c r="J132" s="47"/>
      <c r="K132" s="151">
        <v>0</v>
      </c>
      <c r="L132" s="151">
        <v>0</v>
      </c>
      <c r="M132" s="151">
        <v>0</v>
      </c>
      <c r="N132" s="699">
        <v>0</v>
      </c>
      <c r="O132" s="21">
        <v>4500</v>
      </c>
      <c r="P132" s="43" t="str">
        <f t="shared" si="9"/>
        <v>-</v>
      </c>
      <c r="Q132" s="844">
        <v>0</v>
      </c>
    </row>
    <row r="133" spans="1:17" ht="18.75">
      <c r="A133" s="44"/>
      <c r="B133" s="45"/>
      <c r="C133" s="45"/>
      <c r="D133" s="45"/>
      <c r="E133" s="842"/>
      <c r="F133" s="1622" t="s">
        <v>686</v>
      </c>
      <c r="G133" s="1622"/>
      <c r="H133" s="1622"/>
      <c r="I133" s="1622"/>
      <c r="J133" s="1623"/>
      <c r="K133" s="151">
        <v>0</v>
      </c>
      <c r="L133" s="151">
        <v>0</v>
      </c>
      <c r="M133" s="151">
        <v>0</v>
      </c>
      <c r="N133" s="699">
        <v>0</v>
      </c>
      <c r="O133" s="21">
        <v>5000</v>
      </c>
      <c r="P133" s="43" t="str">
        <f t="shared" si="9"/>
        <v>-</v>
      </c>
      <c r="Q133" s="844">
        <v>0</v>
      </c>
    </row>
    <row r="134" spans="1:17" ht="18.75">
      <c r="A134" s="44"/>
      <c r="B134" s="45"/>
      <c r="C134" s="45"/>
      <c r="D134" s="45"/>
      <c r="E134" s="842" t="s">
        <v>613</v>
      </c>
      <c r="F134" s="46"/>
      <c r="G134" s="46"/>
      <c r="H134" s="46"/>
      <c r="I134" s="46"/>
      <c r="J134" s="47"/>
      <c r="K134" s="166"/>
      <c r="L134" s="166"/>
      <c r="M134" s="517"/>
      <c r="N134" s="789"/>
      <c r="O134" s="240"/>
      <c r="P134" s="65"/>
      <c r="Q134" s="844"/>
    </row>
    <row r="135" spans="1:17" ht="18.75">
      <c r="A135" s="44"/>
      <c r="B135" s="45"/>
      <c r="C135" s="45"/>
      <c r="D135" s="45"/>
      <c r="E135" s="842"/>
      <c r="F135" s="1126" t="s">
        <v>670</v>
      </c>
      <c r="G135" s="46" t="s">
        <v>708</v>
      </c>
      <c r="H135" s="46"/>
      <c r="I135" s="46"/>
      <c r="J135" s="47"/>
      <c r="K135" s="166">
        <v>0</v>
      </c>
      <c r="L135" s="166">
        <v>0</v>
      </c>
      <c r="M135" s="517">
        <v>0</v>
      </c>
      <c r="N135" s="789">
        <v>0</v>
      </c>
      <c r="O135" s="240">
        <v>0</v>
      </c>
      <c r="P135" s="65" t="s">
        <v>670</v>
      </c>
      <c r="Q135" s="844">
        <v>5000</v>
      </c>
    </row>
    <row r="136" spans="1:17" ht="18.75">
      <c r="A136" s="20"/>
      <c r="B136" s="15"/>
      <c r="C136" s="15"/>
      <c r="D136" s="15"/>
      <c r="E136" s="70"/>
      <c r="F136" s="1127" t="s">
        <v>670</v>
      </c>
      <c r="G136" s="14" t="s">
        <v>709</v>
      </c>
      <c r="H136" s="14"/>
      <c r="I136" s="14"/>
      <c r="J136" s="17"/>
      <c r="K136" s="151">
        <v>0</v>
      </c>
      <c r="L136" s="151">
        <v>0</v>
      </c>
      <c r="M136" s="485">
        <v>0</v>
      </c>
      <c r="N136" s="699">
        <v>0</v>
      </c>
      <c r="O136" s="21">
        <v>0</v>
      </c>
      <c r="P136" s="43" t="s">
        <v>670</v>
      </c>
      <c r="Q136" s="159">
        <v>64800</v>
      </c>
    </row>
    <row r="137" spans="1:17" ht="21" customHeight="1">
      <c r="A137" s="50"/>
      <c r="B137" s="51"/>
      <c r="C137" s="51"/>
      <c r="D137" s="51"/>
      <c r="E137" s="1632" t="s">
        <v>38</v>
      </c>
      <c r="F137" s="1632"/>
      <c r="G137" s="1632"/>
      <c r="H137" s="1632"/>
      <c r="I137" s="462"/>
      <c r="J137" s="86"/>
      <c r="K137" s="161"/>
      <c r="L137" s="161"/>
      <c r="M137" s="502"/>
      <c r="N137" s="793"/>
      <c r="O137" s="529" t="s">
        <v>163</v>
      </c>
      <c r="P137" s="1013"/>
      <c r="Q137" s="162" t="s">
        <v>163</v>
      </c>
    </row>
    <row r="138" spans="1:17" ht="21" customHeight="1">
      <c r="A138" s="50"/>
      <c r="B138" s="51"/>
      <c r="C138" s="51"/>
      <c r="D138" s="51"/>
      <c r="E138" s="171" t="s">
        <v>175</v>
      </c>
      <c r="F138" s="172"/>
      <c r="G138" s="172"/>
      <c r="H138" s="172"/>
      <c r="I138" s="172"/>
      <c r="J138" s="198"/>
      <c r="K138" s="161"/>
      <c r="L138" s="161"/>
      <c r="M138" s="502"/>
      <c r="N138" s="502"/>
      <c r="O138" s="529"/>
      <c r="P138" s="1013"/>
      <c r="Q138" s="162"/>
    </row>
    <row r="139" spans="1:17" ht="21" customHeight="1">
      <c r="A139" s="20"/>
      <c r="B139" s="15"/>
      <c r="C139" s="15"/>
      <c r="D139" s="15"/>
      <c r="E139" s="15"/>
      <c r="F139" s="1622" t="s">
        <v>710</v>
      </c>
      <c r="G139" s="1622"/>
      <c r="H139" s="1622"/>
      <c r="I139" s="1622"/>
      <c r="J139" s="1623"/>
      <c r="K139" s="151">
        <v>75000</v>
      </c>
      <c r="L139" s="151">
        <v>0</v>
      </c>
      <c r="M139" s="485">
        <v>0</v>
      </c>
      <c r="N139" s="485">
        <v>0</v>
      </c>
      <c r="O139" s="535">
        <v>0</v>
      </c>
      <c r="P139" s="890" t="str">
        <f>IF(OR(O139&lt;=0,Q139&lt;=0),"-",(((Q139-O139)*100)/O139))</f>
        <v>-</v>
      </c>
      <c r="Q139" s="151">
        <v>0</v>
      </c>
    </row>
    <row r="140" spans="1:17" ht="21" customHeight="1">
      <c r="A140" s="50"/>
      <c r="B140" s="51"/>
      <c r="C140" s="51"/>
      <c r="D140" s="51"/>
      <c r="E140" s="171" t="s">
        <v>129</v>
      </c>
      <c r="F140" s="172"/>
      <c r="G140" s="172"/>
      <c r="H140" s="85"/>
      <c r="I140" s="85"/>
      <c r="J140" s="86"/>
      <c r="K140" s="168"/>
      <c r="L140" s="168"/>
      <c r="M140" s="502"/>
      <c r="N140" s="502"/>
      <c r="O140" s="529"/>
      <c r="P140" s="1013"/>
      <c r="Q140" s="162"/>
    </row>
    <row r="141" spans="1:17" ht="21" customHeight="1">
      <c r="A141" s="20"/>
      <c r="B141" s="15"/>
      <c r="C141" s="15"/>
      <c r="D141" s="15"/>
      <c r="E141" s="15"/>
      <c r="F141" s="14" t="s">
        <v>711</v>
      </c>
      <c r="G141" s="14"/>
      <c r="H141" s="14"/>
      <c r="I141" s="14"/>
      <c r="J141" s="17"/>
      <c r="K141" s="151">
        <v>0</v>
      </c>
      <c r="L141" s="151">
        <v>1568000</v>
      </c>
      <c r="M141" s="499">
        <v>0</v>
      </c>
      <c r="N141" s="499">
        <v>0</v>
      </c>
      <c r="O141" s="535">
        <v>0</v>
      </c>
      <c r="P141" s="151" t="str">
        <f>IF(OR(O141&lt;=0,Q141&lt;=0),"-",(((Q141-O141)*100)/O141))</f>
        <v>-</v>
      </c>
      <c r="Q141" s="151">
        <v>0</v>
      </c>
    </row>
    <row r="142" spans="1:17" ht="21" customHeight="1">
      <c r="A142" s="20"/>
      <c r="B142" s="15"/>
      <c r="C142" s="15"/>
      <c r="D142" s="15"/>
      <c r="E142" s="15"/>
      <c r="F142" s="14" t="s">
        <v>712</v>
      </c>
      <c r="G142" s="14"/>
      <c r="H142" s="14"/>
      <c r="I142" s="14"/>
      <c r="J142" s="17"/>
      <c r="K142" s="151">
        <v>0</v>
      </c>
      <c r="L142" s="151">
        <v>1744000</v>
      </c>
      <c r="M142" s="499">
        <v>0</v>
      </c>
      <c r="N142" s="499">
        <v>0</v>
      </c>
      <c r="O142" s="535">
        <v>0</v>
      </c>
      <c r="P142" s="151" t="str">
        <f>IF(OR(O142&lt;=0,Q142&lt;=0),"-",(((Q142-O142)*100)/O142))</f>
        <v>-</v>
      </c>
      <c r="Q142" s="151">
        <v>0</v>
      </c>
    </row>
    <row r="143" spans="1:17" ht="21" customHeight="1">
      <c r="A143" s="90"/>
      <c r="B143" s="91"/>
      <c r="C143" s="91"/>
      <c r="D143" s="91"/>
      <c r="E143" s="91"/>
      <c r="F143" s="87" t="s">
        <v>713</v>
      </c>
      <c r="G143" s="87"/>
      <c r="H143" s="87"/>
      <c r="I143" s="87"/>
      <c r="J143" s="88"/>
      <c r="K143" s="169">
        <v>0</v>
      </c>
      <c r="L143" s="169">
        <v>1360000</v>
      </c>
      <c r="M143" s="500">
        <v>0</v>
      </c>
      <c r="N143" s="500">
        <v>0</v>
      </c>
      <c r="O143" s="536">
        <v>0</v>
      </c>
      <c r="P143" s="169" t="str">
        <f>IF(OR(O143&lt;=0,Q143&lt;=0),"-",(((Q143-O143)*100)/O143))</f>
        <v>-</v>
      </c>
      <c r="Q143" s="169">
        <v>0</v>
      </c>
    </row>
    <row r="144" spans="1:17" ht="21" customHeight="1">
      <c r="A144" s="50"/>
      <c r="B144" s="51"/>
      <c r="C144" s="51"/>
      <c r="D144" s="51"/>
      <c r="E144" s="1672" t="s">
        <v>365</v>
      </c>
      <c r="F144" s="1654"/>
      <c r="G144" s="1654"/>
      <c r="H144" s="85"/>
      <c r="I144" s="85"/>
      <c r="J144" s="86"/>
      <c r="K144" s="168"/>
      <c r="L144" s="168"/>
      <c r="M144" s="502"/>
      <c r="N144" s="793"/>
      <c r="O144" s="529"/>
      <c r="P144" s="1013"/>
      <c r="Q144" s="162"/>
    </row>
    <row r="145" spans="1:17" ht="21" customHeight="1">
      <c r="A145" s="20"/>
      <c r="B145" s="15"/>
      <c r="C145" s="15"/>
      <c r="D145" s="15"/>
      <c r="E145" s="70"/>
      <c r="F145" s="1622" t="s">
        <v>714</v>
      </c>
      <c r="G145" s="1622"/>
      <c r="H145" s="1622"/>
      <c r="I145" s="1622"/>
      <c r="J145" s="1623"/>
      <c r="K145" s="151">
        <v>0</v>
      </c>
      <c r="L145" s="151">
        <v>0</v>
      </c>
      <c r="M145" s="485">
        <v>1914000</v>
      </c>
      <c r="N145" s="699">
        <v>0</v>
      </c>
      <c r="O145" s="526">
        <v>0</v>
      </c>
      <c r="P145" s="151" t="str">
        <f>IF(OR(O145&lt;=0,Q145&lt;=0),"-",(((Q145-O145)*100)/O145))</f>
        <v>-</v>
      </c>
      <c r="Q145" s="154">
        <v>0</v>
      </c>
    </row>
    <row r="146" spans="1:17" ht="21" customHeight="1">
      <c r="A146" s="20"/>
      <c r="B146" s="15"/>
      <c r="C146" s="15"/>
      <c r="D146" s="15"/>
      <c r="E146" s="1664" t="s">
        <v>492</v>
      </c>
      <c r="F146" s="1622"/>
      <c r="G146" s="1622"/>
      <c r="H146" s="14"/>
      <c r="I146" s="14"/>
      <c r="J146" s="17"/>
      <c r="K146" s="151"/>
      <c r="L146" s="151"/>
      <c r="M146" s="485"/>
      <c r="N146" s="699"/>
      <c r="O146" s="526"/>
      <c r="P146" s="151"/>
      <c r="Q146" s="154"/>
    </row>
    <row r="147" spans="1:17" ht="21" customHeight="1">
      <c r="A147" s="20"/>
      <c r="B147" s="15"/>
      <c r="C147" s="15"/>
      <c r="D147" s="15"/>
      <c r="E147" s="70"/>
      <c r="F147" s="14" t="s">
        <v>715</v>
      </c>
      <c r="G147" s="14"/>
      <c r="H147" s="14"/>
      <c r="I147" s="14"/>
      <c r="J147" s="17"/>
      <c r="K147" s="151">
        <v>0</v>
      </c>
      <c r="L147" s="151">
        <v>0</v>
      </c>
      <c r="M147" s="151">
        <v>0</v>
      </c>
      <c r="N147" s="699">
        <v>0</v>
      </c>
      <c r="O147" s="21">
        <v>1294000</v>
      </c>
      <c r="P147" s="151" t="str">
        <f>IF(OR(O147&lt;=0,Q147&lt;=0),"-",(((Q147-O147)*100)/O147))</f>
        <v>-</v>
      </c>
      <c r="Q147" s="154">
        <v>0</v>
      </c>
    </row>
    <row r="148" spans="1:17" ht="21" customHeight="1">
      <c r="A148" s="20"/>
      <c r="B148" s="15"/>
      <c r="C148" s="15"/>
      <c r="D148" s="15"/>
      <c r="E148" s="70"/>
      <c r="F148" s="14" t="s">
        <v>498</v>
      </c>
      <c r="G148" s="14"/>
      <c r="H148" s="14"/>
      <c r="I148" s="14"/>
      <c r="J148" s="17"/>
      <c r="K148" s="151"/>
      <c r="L148" s="151"/>
      <c r="M148" s="485"/>
      <c r="N148" s="699"/>
      <c r="O148" s="526"/>
      <c r="P148" s="151"/>
      <c r="Q148" s="154"/>
    </row>
    <row r="149" spans="1:17" ht="21" customHeight="1">
      <c r="A149" s="20"/>
      <c r="B149" s="15"/>
      <c r="C149" s="15"/>
      <c r="D149" s="15"/>
      <c r="E149" s="1625" t="s">
        <v>115</v>
      </c>
      <c r="F149" s="1625"/>
      <c r="G149" s="1625"/>
      <c r="H149" s="1625"/>
      <c r="I149" s="1625"/>
      <c r="J149" s="1626"/>
      <c r="K149" s="139"/>
      <c r="L149" s="139"/>
      <c r="M149" s="499"/>
      <c r="N149" s="792"/>
      <c r="O149" s="526"/>
      <c r="P149" s="54"/>
      <c r="Q149" s="154"/>
    </row>
    <row r="150" spans="1:17" ht="21" customHeight="1">
      <c r="A150" s="20"/>
      <c r="B150" s="15"/>
      <c r="C150" s="15"/>
      <c r="D150" s="15"/>
      <c r="E150" s="3"/>
      <c r="F150" s="1622" t="s">
        <v>716</v>
      </c>
      <c r="G150" s="1622"/>
      <c r="H150" s="1622"/>
      <c r="I150" s="1622"/>
      <c r="J150" s="1623"/>
      <c r="K150" s="151">
        <v>25000</v>
      </c>
      <c r="L150" s="21">
        <v>24000</v>
      </c>
      <c r="M150" s="485">
        <v>0</v>
      </c>
      <c r="N150" s="699">
        <v>0</v>
      </c>
      <c r="O150" s="535">
        <v>0</v>
      </c>
      <c r="P150" s="890" t="str">
        <f>IF(OR(O150&lt;=0,Q150&lt;=0),"-",(((Q150-O150)*100)/O150))</f>
        <v>-</v>
      </c>
      <c r="Q150" s="151">
        <v>0</v>
      </c>
    </row>
    <row r="151" spans="1:17" ht="21" customHeight="1">
      <c r="A151" s="50"/>
      <c r="B151" s="51"/>
      <c r="C151" s="51"/>
      <c r="D151" s="51"/>
      <c r="E151" s="6"/>
      <c r="F151" s="85" t="s">
        <v>717</v>
      </c>
      <c r="G151" s="85"/>
      <c r="H151" s="85"/>
      <c r="I151" s="85"/>
      <c r="J151" s="86"/>
      <c r="K151" s="168">
        <v>0</v>
      </c>
      <c r="L151" s="168">
        <v>28000</v>
      </c>
      <c r="M151" s="513">
        <v>0</v>
      </c>
      <c r="N151" s="793">
        <v>0</v>
      </c>
      <c r="O151" s="537">
        <v>0</v>
      </c>
      <c r="P151" s="168" t="str">
        <f>IF(OR(O151&lt;=0,Q151&lt;=0),"-",(((Q151-O151)*100)/O151))</f>
        <v>-</v>
      </c>
      <c r="Q151" s="168">
        <v>0</v>
      </c>
    </row>
    <row r="152" spans="1:17" ht="21" customHeight="1">
      <c r="A152" s="50"/>
      <c r="B152" s="51"/>
      <c r="C152" s="51"/>
      <c r="D152" s="51"/>
      <c r="E152" s="6"/>
      <c r="F152" s="85" t="s">
        <v>718</v>
      </c>
      <c r="G152" s="85"/>
      <c r="H152" s="85"/>
      <c r="I152" s="85"/>
      <c r="J152" s="86"/>
      <c r="K152" s="168">
        <v>0</v>
      </c>
      <c r="L152" s="168">
        <v>98000</v>
      </c>
      <c r="M152" s="513">
        <v>0</v>
      </c>
      <c r="N152" s="792">
        <v>0</v>
      </c>
      <c r="O152" s="537">
        <v>0</v>
      </c>
      <c r="P152" s="168" t="str">
        <f>IF(OR(O152&lt;=0,Q152&lt;=0),"-",(((Q152-O152)*100)/O152))</f>
        <v>-</v>
      </c>
      <c r="Q152" s="168">
        <v>0</v>
      </c>
    </row>
    <row r="153" spans="1:17" ht="21" customHeight="1">
      <c r="A153" s="50"/>
      <c r="B153" s="51"/>
      <c r="C153" s="51"/>
      <c r="D153" s="51"/>
      <c r="E153" s="6"/>
      <c r="F153" s="85" t="s">
        <v>719</v>
      </c>
      <c r="G153" s="85"/>
      <c r="H153" s="85"/>
      <c r="I153" s="85"/>
      <c r="J153" s="86"/>
      <c r="K153" s="151">
        <v>0</v>
      </c>
      <c r="L153" s="151">
        <v>9800</v>
      </c>
      <c r="M153" s="513">
        <v>0</v>
      </c>
      <c r="N153" s="792">
        <v>0</v>
      </c>
      <c r="O153" s="535">
        <v>0</v>
      </c>
      <c r="P153" s="151" t="str">
        <f>IF(OR(O153&lt;=0,Q153&lt;=0),"-",(((Q153-O153)*100)/O153))</f>
        <v>-</v>
      </c>
      <c r="Q153" s="151">
        <v>0</v>
      </c>
    </row>
    <row r="154" spans="1:17" ht="21" customHeight="1">
      <c r="A154" s="50"/>
      <c r="B154" s="51"/>
      <c r="C154" s="51"/>
      <c r="D154" s="51"/>
      <c r="E154" s="1672" t="s">
        <v>365</v>
      </c>
      <c r="F154" s="1632"/>
      <c r="G154" s="1632"/>
      <c r="H154" s="85"/>
      <c r="I154" s="85"/>
      <c r="J154" s="85"/>
      <c r="K154" s="168"/>
      <c r="L154" s="234"/>
      <c r="M154" s="513"/>
      <c r="N154" s="793"/>
      <c r="O154" s="529"/>
      <c r="P154" s="1013"/>
      <c r="Q154" s="239"/>
    </row>
    <row r="155" spans="1:17" ht="21" customHeight="1">
      <c r="A155" s="50"/>
      <c r="B155" s="51"/>
      <c r="C155" s="51"/>
      <c r="D155" s="51"/>
      <c r="E155" s="6"/>
      <c r="F155" s="1622" t="s">
        <v>720</v>
      </c>
      <c r="G155" s="1622"/>
      <c r="H155" s="1622"/>
      <c r="I155" s="1622"/>
      <c r="J155" s="1623"/>
      <c r="K155" s="151">
        <v>0</v>
      </c>
      <c r="L155" s="151">
        <v>0</v>
      </c>
      <c r="M155" s="485">
        <v>23500</v>
      </c>
      <c r="N155" s="699">
        <v>0</v>
      </c>
      <c r="O155" s="529">
        <v>0</v>
      </c>
      <c r="P155" s="890" t="str">
        <f>IF(OR(O155&lt;=0,Q155&lt;=0),"-",(((Q155-O155)*100)/O155))</f>
        <v>-</v>
      </c>
      <c r="Q155" s="239">
        <v>0</v>
      </c>
    </row>
    <row r="156" spans="1:17" ht="21" customHeight="1">
      <c r="A156" s="50"/>
      <c r="B156" s="51"/>
      <c r="C156" s="51"/>
      <c r="D156" s="51"/>
      <c r="E156" s="6"/>
      <c r="F156" s="1622" t="s">
        <v>721</v>
      </c>
      <c r="G156" s="1622"/>
      <c r="H156" s="1622"/>
      <c r="I156" s="1622"/>
      <c r="J156" s="1623"/>
      <c r="K156" s="151">
        <v>0</v>
      </c>
      <c r="L156" s="151">
        <v>0</v>
      </c>
      <c r="M156" s="485">
        <v>8900</v>
      </c>
      <c r="N156" s="699">
        <v>0</v>
      </c>
      <c r="O156" s="529">
        <v>0</v>
      </c>
      <c r="P156" s="890" t="str">
        <f>IF(OR(O156&lt;=0,Q156&lt;=0),"-",(((Q156-O156)*100)/O156))</f>
        <v>-</v>
      </c>
      <c r="Q156" s="239">
        <v>0</v>
      </c>
    </row>
    <row r="157" spans="1:17" ht="21.75" customHeight="1">
      <c r="A157" s="50"/>
      <c r="B157" s="51"/>
      <c r="C157" s="51"/>
      <c r="D157" s="51"/>
      <c r="E157" s="33" t="s">
        <v>116</v>
      </c>
      <c r="F157" s="6"/>
      <c r="G157" s="6"/>
      <c r="H157" s="6"/>
      <c r="I157" s="85"/>
      <c r="J157" s="85"/>
      <c r="K157" s="161"/>
      <c r="L157" s="235"/>
      <c r="M157" s="514"/>
      <c r="N157" s="790"/>
      <c r="O157" s="532"/>
      <c r="P157" s="1013"/>
      <c r="Q157" s="170"/>
    </row>
    <row r="158" spans="1:17" ht="21.75" customHeight="1">
      <c r="A158" s="20"/>
      <c r="B158" s="15"/>
      <c r="C158" s="15"/>
      <c r="D158" s="15"/>
      <c r="E158" s="28" t="s">
        <v>175</v>
      </c>
      <c r="F158" s="14"/>
      <c r="G158" s="14"/>
      <c r="H158" s="14"/>
      <c r="I158" s="14"/>
      <c r="J158" s="14"/>
      <c r="K158" s="139"/>
      <c r="L158" s="138"/>
      <c r="M158" s="516"/>
      <c r="N158" s="710"/>
      <c r="O158" s="531"/>
      <c r="P158" s="54"/>
      <c r="Q158" s="164"/>
    </row>
    <row r="159" spans="1:17" ht="21.75" customHeight="1">
      <c r="A159" s="20"/>
      <c r="B159" s="15"/>
      <c r="C159" s="15"/>
      <c r="D159" s="15"/>
      <c r="E159" s="28"/>
      <c r="F159" s="14" t="s">
        <v>722</v>
      </c>
      <c r="G159" s="14"/>
      <c r="H159" s="14"/>
      <c r="I159" s="14"/>
      <c r="J159" s="14"/>
      <c r="K159" s="151">
        <v>0</v>
      </c>
      <c r="L159" s="151">
        <v>19600</v>
      </c>
      <c r="M159" s="516">
        <v>0</v>
      </c>
      <c r="N159" s="710">
        <v>0</v>
      </c>
      <c r="O159" s="535">
        <v>0</v>
      </c>
      <c r="P159" s="151" t="str">
        <f>IF(OR(O159&lt;=0,Q159&lt;=0),"-",(((Q159-O159)*100)/O159))</f>
        <v>-</v>
      </c>
      <c r="Q159" s="151">
        <v>0</v>
      </c>
    </row>
    <row r="160" spans="1:17" ht="21.75" customHeight="1">
      <c r="A160" s="50"/>
      <c r="B160" s="51"/>
      <c r="C160" s="51"/>
      <c r="D160" s="51"/>
      <c r="E160" s="171" t="s">
        <v>431</v>
      </c>
      <c r="F160" s="85"/>
      <c r="G160" s="85"/>
      <c r="H160" s="85"/>
      <c r="I160" s="85"/>
      <c r="J160" s="85"/>
      <c r="K160" s="168"/>
      <c r="L160" s="234"/>
      <c r="M160" s="514"/>
      <c r="N160" s="790"/>
      <c r="O160" s="537"/>
      <c r="P160" s="168"/>
      <c r="Q160" s="234"/>
    </row>
    <row r="161" spans="1:17" ht="21.75" customHeight="1">
      <c r="A161" s="90"/>
      <c r="B161" s="91"/>
      <c r="C161" s="91"/>
      <c r="D161" s="91"/>
      <c r="E161" s="679"/>
      <c r="F161" s="87" t="s">
        <v>723</v>
      </c>
      <c r="G161" s="87"/>
      <c r="H161" s="87"/>
      <c r="I161" s="87"/>
      <c r="J161" s="87"/>
      <c r="K161" s="169">
        <v>0</v>
      </c>
      <c r="L161" s="266">
        <v>0</v>
      </c>
      <c r="M161" s="700">
        <v>0</v>
      </c>
      <c r="N161" s="794">
        <v>9900</v>
      </c>
      <c r="O161" s="536">
        <v>0</v>
      </c>
      <c r="P161" s="169" t="str">
        <f>IF(OR(O161&lt;=0,Q161&lt;=0),"-",(((Q161-O161)*100)/O161))</f>
        <v>-</v>
      </c>
      <c r="Q161" s="266">
        <v>0</v>
      </c>
    </row>
    <row r="162" spans="1:17" ht="21.75" customHeight="1">
      <c r="A162" s="50"/>
      <c r="B162" s="51"/>
      <c r="C162" s="51"/>
      <c r="D162" s="51"/>
      <c r="E162" s="33" t="s">
        <v>117</v>
      </c>
      <c r="F162" s="6"/>
      <c r="G162" s="6"/>
      <c r="H162" s="6"/>
      <c r="I162" s="85"/>
      <c r="J162" s="85"/>
      <c r="K162" s="161"/>
      <c r="L162" s="235"/>
      <c r="M162" s="514"/>
      <c r="N162" s="790"/>
      <c r="O162" s="532"/>
      <c r="P162" s="1013"/>
      <c r="Q162" s="170"/>
    </row>
    <row r="163" spans="1:17" ht="21.75" customHeight="1">
      <c r="A163" s="50"/>
      <c r="B163" s="51"/>
      <c r="C163" s="51"/>
      <c r="D163" s="51"/>
      <c r="E163" s="33"/>
      <c r="F163" s="1654" t="s">
        <v>724</v>
      </c>
      <c r="G163" s="1654"/>
      <c r="H163" s="1654"/>
      <c r="I163" s="1654"/>
      <c r="J163" s="1655"/>
      <c r="K163" s="168">
        <v>24500</v>
      </c>
      <c r="L163" s="168">
        <v>0</v>
      </c>
      <c r="M163" s="512">
        <v>0</v>
      </c>
      <c r="N163" s="709">
        <v>0</v>
      </c>
      <c r="O163" s="537">
        <v>0</v>
      </c>
      <c r="P163" s="1019" t="str">
        <f>IF(OR(O163&lt;=0,Q163&lt;=0),"-",(((Q163-O163)*100)/O163))</f>
        <v>-</v>
      </c>
      <c r="Q163" s="168">
        <v>0</v>
      </c>
    </row>
    <row r="164" spans="1:17" ht="21.75" customHeight="1">
      <c r="A164" s="20"/>
      <c r="B164" s="15"/>
      <c r="C164" s="15"/>
      <c r="D164" s="15"/>
      <c r="E164" s="10"/>
      <c r="F164" s="14" t="s">
        <v>725</v>
      </c>
      <c r="G164" s="14"/>
      <c r="H164" s="14"/>
      <c r="I164" s="14"/>
      <c r="J164" s="14"/>
      <c r="K164" s="168">
        <v>0</v>
      </c>
      <c r="L164" s="168">
        <v>5000</v>
      </c>
      <c r="M164" s="516">
        <v>0</v>
      </c>
      <c r="N164" s="710">
        <v>0</v>
      </c>
      <c r="O164" s="535">
        <v>0</v>
      </c>
      <c r="P164" s="151" t="str">
        <f>IF(OR(O164&lt;=0,Q164&lt;=0),"-",(((Q164-O164)*100)/O164))</f>
        <v>-</v>
      </c>
      <c r="Q164" s="151">
        <v>0</v>
      </c>
    </row>
    <row r="165" spans="1:17" ht="21.75" customHeight="1">
      <c r="A165" s="50"/>
      <c r="B165" s="51"/>
      <c r="C165" s="51"/>
      <c r="D165" s="51"/>
      <c r="E165" s="1277" t="s">
        <v>431</v>
      </c>
      <c r="F165" s="85"/>
      <c r="G165" s="85"/>
      <c r="H165" s="85"/>
      <c r="I165" s="85"/>
      <c r="J165" s="85"/>
      <c r="K165" s="168"/>
      <c r="L165" s="234"/>
      <c r="M165" s="514"/>
      <c r="N165" s="790"/>
      <c r="O165" s="537"/>
      <c r="P165" s="168"/>
      <c r="Q165" s="234"/>
    </row>
    <row r="166" spans="1:17" ht="21.75" customHeight="1">
      <c r="A166" s="50"/>
      <c r="B166" s="51"/>
      <c r="C166" s="51"/>
      <c r="D166" s="51"/>
      <c r="E166" s="33"/>
      <c r="F166" s="85" t="s">
        <v>726</v>
      </c>
      <c r="G166" s="85"/>
      <c r="H166" s="85"/>
      <c r="I166" s="85"/>
      <c r="J166" s="85"/>
      <c r="K166" s="168">
        <v>0</v>
      </c>
      <c r="L166" s="234">
        <v>0</v>
      </c>
      <c r="M166" s="514">
        <v>0</v>
      </c>
      <c r="N166" s="790">
        <v>9800</v>
      </c>
      <c r="O166" s="537">
        <v>0</v>
      </c>
      <c r="P166" s="168" t="str">
        <f>IF(OR(O166&lt;=0,Q166&lt;=0),"-",(((Q166-O166)*100)/O166))</f>
        <v>-</v>
      </c>
      <c r="Q166" s="234">
        <v>0</v>
      </c>
    </row>
    <row r="167" spans="1:17" ht="21.75" customHeight="1">
      <c r="A167" s="50"/>
      <c r="B167" s="51"/>
      <c r="C167" s="51"/>
      <c r="D167" s="51"/>
      <c r="E167" s="1277" t="s">
        <v>492</v>
      </c>
      <c r="F167" s="85"/>
      <c r="G167" s="85"/>
      <c r="H167" s="85"/>
      <c r="I167" s="85"/>
      <c r="J167" s="85"/>
      <c r="K167" s="168"/>
      <c r="L167" s="234"/>
      <c r="M167" s="514"/>
      <c r="N167" s="790"/>
      <c r="O167" s="537"/>
      <c r="P167" s="168"/>
      <c r="Q167" s="234"/>
    </row>
    <row r="168" spans="1:17" ht="21.75" customHeight="1">
      <c r="A168" s="50"/>
      <c r="B168" s="51"/>
      <c r="C168" s="51"/>
      <c r="D168" s="51"/>
      <c r="E168" s="33"/>
      <c r="F168" s="85" t="s">
        <v>727</v>
      </c>
      <c r="G168" s="85"/>
      <c r="H168" s="85"/>
      <c r="I168" s="85"/>
      <c r="J168" s="85"/>
      <c r="K168" s="168">
        <v>0</v>
      </c>
      <c r="L168" s="168">
        <v>0</v>
      </c>
      <c r="M168" s="168">
        <v>0</v>
      </c>
      <c r="N168" s="699">
        <v>0</v>
      </c>
      <c r="O168" s="234">
        <v>9500</v>
      </c>
      <c r="P168" s="168" t="str">
        <f>IF(OR(O168&lt;=0,Q168&lt;=0),"-",(((Q168-O168)*100)/O168))</f>
        <v>-</v>
      </c>
      <c r="Q168" s="234">
        <v>0</v>
      </c>
    </row>
    <row r="169" spans="1:17" ht="21.75" customHeight="1">
      <c r="A169" s="50"/>
      <c r="B169" s="51"/>
      <c r="C169" s="51"/>
      <c r="D169" s="51"/>
      <c r="E169" s="33" t="s">
        <v>362</v>
      </c>
      <c r="F169" s="6"/>
      <c r="G169" s="6"/>
      <c r="H169" s="6"/>
      <c r="I169" s="85"/>
      <c r="J169" s="85"/>
      <c r="K169" s="161"/>
      <c r="L169" s="235"/>
      <c r="M169" s="514"/>
      <c r="N169" s="790"/>
      <c r="O169" s="532"/>
      <c r="P169" s="1013"/>
      <c r="Q169" s="170"/>
    </row>
    <row r="170" spans="1:17" ht="21.75" customHeight="1">
      <c r="A170" s="20"/>
      <c r="B170" s="15"/>
      <c r="C170" s="15"/>
      <c r="D170" s="15"/>
      <c r="E170" s="28" t="s">
        <v>129</v>
      </c>
      <c r="F170" s="14"/>
      <c r="G170" s="14"/>
      <c r="H170" s="14"/>
      <c r="I170" s="14"/>
      <c r="J170" s="17"/>
      <c r="K170" s="139"/>
      <c r="L170" s="138"/>
      <c r="M170" s="516"/>
      <c r="N170" s="710"/>
      <c r="O170" s="531"/>
      <c r="P170" s="54"/>
      <c r="Q170" s="164"/>
    </row>
    <row r="171" spans="1:17" ht="21.75" customHeight="1">
      <c r="A171" s="20"/>
      <c r="B171" s="15"/>
      <c r="C171" s="15"/>
      <c r="D171" s="15"/>
      <c r="E171" s="15"/>
      <c r="F171" s="14" t="s">
        <v>728</v>
      </c>
      <c r="G171" s="14"/>
      <c r="H171" s="14"/>
      <c r="I171" s="14"/>
      <c r="J171" s="17"/>
      <c r="K171" s="151">
        <v>0</v>
      </c>
      <c r="L171" s="151">
        <v>29900</v>
      </c>
      <c r="M171" s="516">
        <v>0</v>
      </c>
      <c r="N171" s="710">
        <v>0</v>
      </c>
      <c r="O171" s="535">
        <v>0</v>
      </c>
      <c r="P171" s="151" t="str">
        <f>IF(OR(O171&lt;=0,Q171&lt;=0),"-",(((Q171-O171)*100)/O171))</f>
        <v>-</v>
      </c>
      <c r="Q171" s="151">
        <v>0</v>
      </c>
    </row>
    <row r="172" spans="1:17" ht="21.75" customHeight="1">
      <c r="A172" s="20"/>
      <c r="B172" s="15"/>
      <c r="C172" s="15"/>
      <c r="D172" s="15"/>
      <c r="E172" s="15"/>
      <c r="F172" s="14" t="s">
        <v>729</v>
      </c>
      <c r="G172" s="14"/>
      <c r="H172" s="14"/>
      <c r="I172" s="14"/>
      <c r="J172" s="17"/>
      <c r="K172" s="151">
        <v>0</v>
      </c>
      <c r="L172" s="151">
        <v>1600</v>
      </c>
      <c r="M172" s="516">
        <v>0</v>
      </c>
      <c r="N172" s="710">
        <v>0</v>
      </c>
      <c r="O172" s="535">
        <v>0</v>
      </c>
      <c r="P172" s="151" t="str">
        <f>IF(OR(O172&lt;=0,Q172&lt;=0),"-",(((Q172-O172)*100)/O172))</f>
        <v>-</v>
      </c>
      <c r="Q172" s="151">
        <v>0</v>
      </c>
    </row>
    <row r="173" spans="1:17" ht="21.75" customHeight="1">
      <c r="A173" s="20"/>
      <c r="B173" s="15"/>
      <c r="C173" s="15"/>
      <c r="D173" s="15"/>
      <c r="E173" s="15"/>
      <c r="F173" s="14" t="s">
        <v>730</v>
      </c>
      <c r="G173" s="14"/>
      <c r="H173" s="14"/>
      <c r="I173" s="14"/>
      <c r="J173" s="17"/>
      <c r="K173" s="151">
        <v>0</v>
      </c>
      <c r="L173" s="151">
        <v>10900</v>
      </c>
      <c r="M173" s="516">
        <v>0</v>
      </c>
      <c r="N173" s="710">
        <v>0</v>
      </c>
      <c r="O173" s="535">
        <v>0</v>
      </c>
      <c r="P173" s="151" t="str">
        <f>IF(OR(O173&lt;=0,Q173&lt;=0),"-",(((Q173-O173)*100)/O173))</f>
        <v>-</v>
      </c>
      <c r="Q173" s="151">
        <v>0</v>
      </c>
    </row>
    <row r="174" spans="1:17" ht="21.75" customHeight="1">
      <c r="A174" s="50"/>
      <c r="B174" s="51"/>
      <c r="C174" s="51"/>
      <c r="D174" s="51"/>
      <c r="E174" s="171" t="s">
        <v>365</v>
      </c>
      <c r="F174" s="459"/>
      <c r="G174" s="459"/>
      <c r="H174" s="85"/>
      <c r="I174" s="85"/>
      <c r="J174" s="85"/>
      <c r="K174" s="168"/>
      <c r="L174" s="234"/>
      <c r="M174" s="514"/>
      <c r="N174" s="790"/>
      <c r="O174" s="532"/>
      <c r="P174" s="1013"/>
      <c r="Q174" s="170"/>
    </row>
    <row r="175" spans="1:17" ht="21.75" customHeight="1">
      <c r="A175" s="20"/>
      <c r="B175" s="15"/>
      <c r="C175" s="15"/>
      <c r="D175" s="15"/>
      <c r="E175" s="15"/>
      <c r="F175" s="1622" t="s">
        <v>731</v>
      </c>
      <c r="G175" s="1622"/>
      <c r="H175" s="1622"/>
      <c r="I175" s="1622"/>
      <c r="J175" s="1623"/>
      <c r="K175" s="151">
        <v>0</v>
      </c>
      <c r="L175" s="151">
        <v>0</v>
      </c>
      <c r="M175" s="485">
        <v>38600</v>
      </c>
      <c r="N175" s="699">
        <v>0</v>
      </c>
      <c r="O175" s="531">
        <v>0</v>
      </c>
      <c r="P175" s="890" t="str">
        <f>IF(OR(O175&lt;=0,Q175&lt;=0),"-",(((Q175-O175)*100)/O175))</f>
        <v>-</v>
      </c>
      <c r="Q175" s="164">
        <v>0</v>
      </c>
    </row>
    <row r="176" spans="1:17" ht="21.75" customHeight="1">
      <c r="A176" s="20"/>
      <c r="B176" s="15"/>
      <c r="C176" s="15"/>
      <c r="D176" s="15"/>
      <c r="E176" s="15"/>
      <c r="F176" s="1622" t="s">
        <v>732</v>
      </c>
      <c r="G176" s="1622"/>
      <c r="H176" s="1622"/>
      <c r="I176" s="1622"/>
      <c r="J176" s="1623"/>
      <c r="K176" s="151">
        <v>0</v>
      </c>
      <c r="L176" s="151">
        <v>0</v>
      </c>
      <c r="M176" s="485">
        <v>6800</v>
      </c>
      <c r="N176" s="699">
        <v>0</v>
      </c>
      <c r="O176" s="531">
        <v>0</v>
      </c>
      <c r="P176" s="890" t="str">
        <f>IF(OR(O176&lt;=0,Q176&lt;=0),"-",(((Q176-O176)*100)/O176))</f>
        <v>-</v>
      </c>
      <c r="Q176" s="164">
        <v>0</v>
      </c>
    </row>
    <row r="177" spans="1:17" ht="21.75" customHeight="1">
      <c r="A177" s="20"/>
      <c r="B177" s="15"/>
      <c r="C177" s="15"/>
      <c r="D177" s="15"/>
      <c r="E177" s="15"/>
      <c r="F177" s="1622" t="s">
        <v>733</v>
      </c>
      <c r="G177" s="1622"/>
      <c r="H177" s="1622"/>
      <c r="I177" s="1622"/>
      <c r="J177" s="1623"/>
      <c r="K177" s="151">
        <v>0</v>
      </c>
      <c r="L177" s="151">
        <v>0</v>
      </c>
      <c r="M177" s="485">
        <v>7580</v>
      </c>
      <c r="N177" s="699">
        <v>0</v>
      </c>
      <c r="O177" s="531">
        <v>0</v>
      </c>
      <c r="P177" s="890" t="str">
        <f>IF(OR(O177&lt;=0,Q177&lt;=0),"-",(((Q177-O177)*100)/O177))</f>
        <v>-</v>
      </c>
      <c r="Q177" s="164">
        <v>0</v>
      </c>
    </row>
    <row r="178" spans="1:17" ht="21.75" customHeight="1">
      <c r="A178" s="50"/>
      <c r="B178" s="51"/>
      <c r="C178" s="51"/>
      <c r="D178" s="51"/>
      <c r="E178" s="51"/>
      <c r="F178" s="1654" t="s">
        <v>734</v>
      </c>
      <c r="G178" s="1654"/>
      <c r="H178" s="1654"/>
      <c r="I178" s="1654"/>
      <c r="J178" s="1655"/>
      <c r="K178" s="168">
        <v>0</v>
      </c>
      <c r="L178" s="168">
        <v>0</v>
      </c>
      <c r="M178" s="512">
        <v>30000</v>
      </c>
      <c r="N178" s="709">
        <v>0</v>
      </c>
      <c r="O178" s="532">
        <v>0</v>
      </c>
      <c r="P178" s="1019" t="str">
        <f>IF(OR(O178&lt;=0,Q178&lt;=0),"-",(((Q178-O178)*100)/O178))</f>
        <v>-</v>
      </c>
      <c r="Q178" s="170">
        <v>0</v>
      </c>
    </row>
    <row r="179" spans="1:17" ht="21.75" customHeight="1">
      <c r="A179" s="90"/>
      <c r="B179" s="91"/>
      <c r="C179" s="91"/>
      <c r="D179" s="91"/>
      <c r="E179" s="91"/>
      <c r="F179" s="1634" t="s">
        <v>376</v>
      </c>
      <c r="G179" s="1634"/>
      <c r="H179" s="1634"/>
      <c r="I179" s="1634"/>
      <c r="J179" s="1635"/>
      <c r="K179" s="169"/>
      <c r="L179" s="266"/>
      <c r="M179" s="700"/>
      <c r="N179" s="794"/>
      <c r="O179" s="1189"/>
      <c r="P179" s="887"/>
      <c r="Q179" s="888"/>
    </row>
    <row r="180" spans="1:17" ht="21.75" customHeight="1">
      <c r="A180" s="50"/>
      <c r="B180" s="51"/>
      <c r="C180" s="51"/>
      <c r="D180" s="51"/>
      <c r="E180" s="171" t="s">
        <v>431</v>
      </c>
      <c r="F180" s="85"/>
      <c r="G180" s="85"/>
      <c r="H180" s="85"/>
      <c r="I180" s="85"/>
      <c r="J180" s="85"/>
      <c r="K180" s="168"/>
      <c r="L180" s="234"/>
      <c r="M180" s="506"/>
      <c r="N180" s="790"/>
      <c r="O180" s="532"/>
      <c r="P180" s="1013"/>
      <c r="Q180" s="170"/>
    </row>
    <row r="181" spans="1:17" ht="21.75" customHeight="1">
      <c r="A181" s="20"/>
      <c r="B181" s="15"/>
      <c r="C181" s="15"/>
      <c r="D181" s="15"/>
      <c r="E181" s="15"/>
      <c r="F181" s="14" t="s">
        <v>735</v>
      </c>
      <c r="G181" s="14"/>
      <c r="H181" s="14"/>
      <c r="I181" s="14"/>
      <c r="J181" s="14"/>
      <c r="K181" s="151">
        <v>0</v>
      </c>
      <c r="L181" s="151">
        <v>0</v>
      </c>
      <c r="M181" s="485">
        <v>0</v>
      </c>
      <c r="N181" s="699">
        <v>31800</v>
      </c>
      <c r="O181" s="531">
        <v>0</v>
      </c>
      <c r="P181" s="54" t="str">
        <f>IF(OR(O181&lt;=0,Q181&lt;=0),"-",(((Q181-O181)*100)/O181))</f>
        <v>-</v>
      </c>
      <c r="Q181" s="164">
        <v>0</v>
      </c>
    </row>
    <row r="182" spans="1:17" ht="21.75" customHeight="1">
      <c r="A182" s="20"/>
      <c r="B182" s="15"/>
      <c r="C182" s="15"/>
      <c r="D182" s="15"/>
      <c r="E182" s="15"/>
      <c r="F182" s="14" t="s">
        <v>736</v>
      </c>
      <c r="G182" s="14"/>
      <c r="H182" s="14"/>
      <c r="I182" s="14"/>
      <c r="J182" s="14"/>
      <c r="K182" s="151">
        <v>0</v>
      </c>
      <c r="L182" s="151">
        <v>0</v>
      </c>
      <c r="M182" s="485">
        <v>0</v>
      </c>
      <c r="N182" s="699">
        <v>18000</v>
      </c>
      <c r="O182" s="531">
        <v>0</v>
      </c>
      <c r="P182" s="54" t="str">
        <f>IF(OR(O182&lt;=0,Q182&lt;=0),"-",(((Q182-O182)*100)/O182))</f>
        <v>-</v>
      </c>
      <c r="Q182" s="164">
        <v>0</v>
      </c>
    </row>
    <row r="183" spans="1:17" ht="21.75" customHeight="1">
      <c r="A183" s="20"/>
      <c r="B183" s="15"/>
      <c r="C183" s="15"/>
      <c r="D183" s="15"/>
      <c r="E183" s="15"/>
      <c r="F183" s="14" t="s">
        <v>737</v>
      </c>
      <c r="G183" s="14"/>
      <c r="H183" s="14"/>
      <c r="I183" s="14"/>
      <c r="J183" s="14"/>
      <c r="K183" s="151">
        <v>0</v>
      </c>
      <c r="L183" s="151">
        <v>0</v>
      </c>
      <c r="M183" s="485">
        <v>0</v>
      </c>
      <c r="N183" s="699">
        <v>7290</v>
      </c>
      <c r="O183" s="531">
        <v>0</v>
      </c>
      <c r="P183" s="54" t="str">
        <f>IF(OR(O183&lt;=0,Q183&lt;=0),"-",(((Q183-O183)*100)/O183))</f>
        <v>-</v>
      </c>
      <c r="Q183" s="164">
        <v>0</v>
      </c>
    </row>
    <row r="184" spans="1:17" ht="21.75" customHeight="1">
      <c r="A184" s="20"/>
      <c r="B184" s="15"/>
      <c r="C184" s="15"/>
      <c r="D184" s="15"/>
      <c r="E184" s="15"/>
      <c r="F184" s="14" t="s">
        <v>738</v>
      </c>
      <c r="G184" s="14"/>
      <c r="H184" s="14"/>
      <c r="I184" s="14"/>
      <c r="J184" s="14"/>
      <c r="K184" s="151"/>
      <c r="L184" s="21"/>
      <c r="M184" s="485"/>
      <c r="N184" s="699">
        <v>62500</v>
      </c>
      <c r="O184" s="531"/>
      <c r="P184" s="54"/>
      <c r="Q184" s="164"/>
    </row>
    <row r="185" spans="1:17" ht="21.75" customHeight="1">
      <c r="A185" s="20"/>
      <c r="B185" s="15"/>
      <c r="C185" s="15"/>
      <c r="D185" s="15"/>
      <c r="E185" s="28" t="s">
        <v>492</v>
      </c>
      <c r="F185" s="14"/>
      <c r="G185" s="14"/>
      <c r="H185" s="14"/>
      <c r="I185" s="14"/>
      <c r="J185" s="14"/>
      <c r="K185" s="151"/>
      <c r="L185" s="21"/>
      <c r="M185" s="485"/>
      <c r="N185" s="699"/>
      <c r="O185" s="531"/>
      <c r="P185" s="54"/>
      <c r="Q185" s="164"/>
    </row>
    <row r="186" spans="1:17" ht="21.75" customHeight="1">
      <c r="A186" s="20"/>
      <c r="B186" s="15"/>
      <c r="C186" s="15"/>
      <c r="D186" s="15"/>
      <c r="E186" s="15"/>
      <c r="F186" s="14" t="s">
        <v>735</v>
      </c>
      <c r="G186" s="14"/>
      <c r="H186" s="14"/>
      <c r="I186" s="14"/>
      <c r="J186" s="14"/>
      <c r="K186" s="151">
        <v>0</v>
      </c>
      <c r="L186" s="151">
        <v>0</v>
      </c>
      <c r="M186" s="151">
        <v>0</v>
      </c>
      <c r="N186" s="699">
        <v>0</v>
      </c>
      <c r="O186" s="21">
        <v>32000</v>
      </c>
      <c r="P186" s="54" t="str">
        <f>IF(OR(O186&lt;=0,Q186&lt;=0),"-",(((Q186-O186)*100)/O186))</f>
        <v>-</v>
      </c>
      <c r="Q186" s="164">
        <v>0</v>
      </c>
    </row>
    <row r="187" spans="1:17" ht="21.75" customHeight="1">
      <c r="A187" s="20"/>
      <c r="B187" s="15"/>
      <c r="C187" s="15"/>
      <c r="D187" s="15"/>
      <c r="E187" s="15"/>
      <c r="F187" s="14" t="s">
        <v>739</v>
      </c>
      <c r="G187" s="14"/>
      <c r="H187" s="14"/>
      <c r="I187" s="14"/>
      <c r="J187" s="14"/>
      <c r="K187" s="151">
        <v>0</v>
      </c>
      <c r="L187" s="151">
        <v>0</v>
      </c>
      <c r="M187" s="151">
        <v>0</v>
      </c>
      <c r="N187" s="699">
        <v>0</v>
      </c>
      <c r="O187" s="21">
        <v>22000</v>
      </c>
      <c r="P187" s="54" t="str">
        <f>IF(OR(O187&lt;=0,Q187&lt;=0),"-",(((Q187-O187)*100)/O187))</f>
        <v>-</v>
      </c>
      <c r="Q187" s="164">
        <v>0</v>
      </c>
    </row>
    <row r="188" spans="1:17" ht="21.75" customHeight="1">
      <c r="A188" s="20"/>
      <c r="B188" s="15"/>
      <c r="C188" s="15"/>
      <c r="D188" s="15"/>
      <c r="E188" s="15"/>
      <c r="F188" s="14" t="s">
        <v>499</v>
      </c>
      <c r="G188" s="14"/>
      <c r="H188" s="14"/>
      <c r="I188" s="14"/>
      <c r="J188" s="14"/>
      <c r="K188" s="151"/>
      <c r="L188" s="151"/>
      <c r="M188" s="151"/>
      <c r="N188" s="699"/>
      <c r="O188" s="164"/>
      <c r="P188" s="54"/>
      <c r="Q188" s="164"/>
    </row>
    <row r="189" spans="1:17" ht="21.75" customHeight="1">
      <c r="A189" s="20"/>
      <c r="B189" s="15"/>
      <c r="C189" s="15"/>
      <c r="D189" s="15"/>
      <c r="E189" s="15"/>
      <c r="F189" s="14" t="s">
        <v>740</v>
      </c>
      <c r="G189" s="14"/>
      <c r="H189" s="14"/>
      <c r="I189" s="14"/>
      <c r="J189" s="14"/>
      <c r="K189" s="151">
        <v>0</v>
      </c>
      <c r="L189" s="151">
        <v>0</v>
      </c>
      <c r="M189" s="151">
        <v>0</v>
      </c>
      <c r="N189" s="699">
        <v>0</v>
      </c>
      <c r="O189" s="21">
        <v>12000</v>
      </c>
      <c r="P189" s="54" t="str">
        <f>IF(OR(O189&lt;=0,Q189&lt;=0),"-",(((Q189-O189)*100)/O189))</f>
        <v>-</v>
      </c>
      <c r="Q189" s="164">
        <v>0</v>
      </c>
    </row>
    <row r="190" spans="1:17" ht="21.75" customHeight="1">
      <c r="A190" s="20"/>
      <c r="B190" s="15"/>
      <c r="C190" s="15"/>
      <c r="D190" s="15"/>
      <c r="E190" s="15"/>
      <c r="F190" s="14" t="s">
        <v>741</v>
      </c>
      <c r="G190" s="14"/>
      <c r="H190" s="14"/>
      <c r="I190" s="14"/>
      <c r="J190" s="14"/>
      <c r="K190" s="151">
        <v>0</v>
      </c>
      <c r="L190" s="151">
        <v>0</v>
      </c>
      <c r="M190" s="151">
        <v>0</v>
      </c>
      <c r="N190" s="699">
        <v>0</v>
      </c>
      <c r="O190" s="21">
        <v>9600</v>
      </c>
      <c r="P190" s="54" t="str">
        <f>IF(OR(O190&lt;=0,Q190&lt;=0),"-",(((Q190-O190)*100)/O190))</f>
        <v>-</v>
      </c>
      <c r="Q190" s="164">
        <v>0</v>
      </c>
    </row>
    <row r="191" spans="1:17" ht="21.75" customHeight="1">
      <c r="A191" s="20"/>
      <c r="B191" s="15"/>
      <c r="C191" s="15"/>
      <c r="D191" s="15"/>
      <c r="E191" s="15"/>
      <c r="F191" s="14" t="s">
        <v>742</v>
      </c>
      <c r="G191" s="14"/>
      <c r="H191" s="14"/>
      <c r="I191" s="14"/>
      <c r="J191" s="14"/>
      <c r="K191" s="151">
        <v>0</v>
      </c>
      <c r="L191" s="151">
        <v>0</v>
      </c>
      <c r="M191" s="151">
        <v>0</v>
      </c>
      <c r="N191" s="699">
        <v>0</v>
      </c>
      <c r="O191" s="21">
        <v>60000</v>
      </c>
      <c r="P191" s="54" t="str">
        <f>IF(OR(O191&lt;=0,Q191&lt;=0),"-",(((Q191-O191)*100)/O191))</f>
        <v>-</v>
      </c>
      <c r="Q191" s="164">
        <v>0</v>
      </c>
    </row>
    <row r="192" spans="1:17" ht="21.75" customHeight="1">
      <c r="A192" s="20"/>
      <c r="B192" s="15"/>
      <c r="C192" s="15"/>
      <c r="D192" s="15"/>
      <c r="E192" s="28" t="s">
        <v>613</v>
      </c>
      <c r="F192" s="238"/>
      <c r="G192" s="238"/>
      <c r="H192" s="14"/>
      <c r="I192" s="14"/>
      <c r="J192" s="14"/>
      <c r="K192" s="151"/>
      <c r="L192" s="21"/>
      <c r="M192" s="485"/>
      <c r="N192" s="699"/>
      <c r="O192" s="21"/>
      <c r="P192" s="54"/>
      <c r="Q192" s="164"/>
    </row>
    <row r="193" spans="1:17" ht="21.75" customHeight="1">
      <c r="A193" s="50"/>
      <c r="B193" s="51"/>
      <c r="C193" s="51"/>
      <c r="D193" s="51"/>
      <c r="E193" s="171"/>
      <c r="F193" s="1135" t="s">
        <v>670</v>
      </c>
      <c r="G193" s="85" t="s">
        <v>743</v>
      </c>
      <c r="H193" s="85"/>
      <c r="I193" s="85"/>
      <c r="J193" s="85"/>
      <c r="K193" s="168">
        <v>0</v>
      </c>
      <c r="L193" s="234">
        <v>0</v>
      </c>
      <c r="M193" s="512">
        <v>0</v>
      </c>
      <c r="N193" s="709">
        <v>0</v>
      </c>
      <c r="O193" s="234">
        <v>0</v>
      </c>
      <c r="P193" s="1013" t="s">
        <v>670</v>
      </c>
      <c r="Q193" s="170">
        <v>16000</v>
      </c>
    </row>
    <row r="194" spans="1:17" ht="21.75" customHeight="1">
      <c r="A194" s="50"/>
      <c r="B194" s="51"/>
      <c r="C194" s="51"/>
      <c r="D194" s="51"/>
      <c r="E194" s="33" t="s">
        <v>118</v>
      </c>
      <c r="F194" s="6"/>
      <c r="G194" s="6"/>
      <c r="H194" s="6"/>
      <c r="I194" s="85"/>
      <c r="J194" s="85"/>
      <c r="K194" s="161"/>
      <c r="L194" s="235"/>
      <c r="M194" s="506"/>
      <c r="N194" s="790"/>
      <c r="O194" s="532"/>
      <c r="P194" s="1013"/>
      <c r="Q194" s="170"/>
    </row>
    <row r="195" spans="1:17" ht="21.75" customHeight="1">
      <c r="A195" s="20"/>
      <c r="B195" s="15"/>
      <c r="C195" s="15"/>
      <c r="D195" s="15"/>
      <c r="E195" s="15"/>
      <c r="F195" s="1622" t="s">
        <v>744</v>
      </c>
      <c r="G195" s="1622"/>
      <c r="H195" s="1622"/>
      <c r="I195" s="1622"/>
      <c r="J195" s="1623"/>
      <c r="K195" s="151">
        <v>895000</v>
      </c>
      <c r="L195" s="151">
        <v>0</v>
      </c>
      <c r="M195" s="485">
        <v>0</v>
      </c>
      <c r="N195" s="699">
        <v>0</v>
      </c>
      <c r="O195" s="535">
        <v>0</v>
      </c>
      <c r="P195" s="890" t="str">
        <f>IF(OR(O195&lt;=0,Q195&lt;=0),"-",(((Q195-O195)*100)/O195))</f>
        <v>-</v>
      </c>
      <c r="Q195" s="151">
        <v>0</v>
      </c>
    </row>
    <row r="196" spans="1:17" ht="21.75" customHeight="1">
      <c r="A196" s="50"/>
      <c r="B196" s="51"/>
      <c r="C196" s="51"/>
      <c r="D196" s="51"/>
      <c r="E196" s="51"/>
      <c r="F196" s="1654" t="s">
        <v>119</v>
      </c>
      <c r="G196" s="1654"/>
      <c r="H196" s="1654"/>
      <c r="I196" s="1654"/>
      <c r="J196" s="1655"/>
      <c r="K196" s="161"/>
      <c r="L196" s="235"/>
      <c r="M196" s="514"/>
      <c r="N196" s="790"/>
      <c r="O196" s="532"/>
      <c r="P196" s="1013"/>
      <c r="Q196" s="170"/>
    </row>
    <row r="197" spans="1:17" ht="21.75" customHeight="1">
      <c r="A197" s="90"/>
      <c r="B197" s="91"/>
      <c r="C197" s="91"/>
      <c r="D197" s="91"/>
      <c r="E197" s="111" t="s">
        <v>364</v>
      </c>
      <c r="F197" s="87"/>
      <c r="G197" s="87"/>
      <c r="H197" s="87"/>
      <c r="I197" s="87"/>
      <c r="J197" s="87"/>
      <c r="K197" s="140"/>
      <c r="L197" s="1192"/>
      <c r="M197" s="700"/>
      <c r="N197" s="794"/>
      <c r="O197" s="1189"/>
      <c r="P197" s="887"/>
      <c r="Q197" s="888"/>
    </row>
    <row r="198" spans="1:17" ht="21.75" customHeight="1">
      <c r="A198" s="50"/>
      <c r="B198" s="51"/>
      <c r="C198" s="51"/>
      <c r="D198" s="51"/>
      <c r="E198" s="51"/>
      <c r="F198" s="85" t="s">
        <v>745</v>
      </c>
      <c r="G198" s="85"/>
      <c r="H198" s="85"/>
      <c r="I198" s="85"/>
      <c r="J198" s="85"/>
      <c r="K198" s="168">
        <v>0</v>
      </c>
      <c r="L198" s="168">
        <v>47000</v>
      </c>
      <c r="M198" s="514">
        <v>0</v>
      </c>
      <c r="N198" s="790">
        <v>0</v>
      </c>
      <c r="O198" s="537">
        <v>0</v>
      </c>
      <c r="P198" s="168" t="str">
        <f>IF(OR(O198&lt;=0,Q198&lt;=0),"-",(((Q198-O198)*100)/O198))</f>
        <v>-</v>
      </c>
      <c r="Q198" s="168">
        <v>0</v>
      </c>
    </row>
    <row r="199" spans="1:17" ht="21.75" customHeight="1">
      <c r="A199" s="20"/>
      <c r="B199" s="15"/>
      <c r="C199" s="15"/>
      <c r="D199" s="15"/>
      <c r="E199" s="10" t="s">
        <v>120</v>
      </c>
      <c r="F199" s="3"/>
      <c r="G199" s="3"/>
      <c r="H199" s="3"/>
      <c r="I199" s="14"/>
      <c r="J199" s="14"/>
      <c r="K199" s="139"/>
      <c r="L199" s="138"/>
      <c r="M199" s="516"/>
      <c r="N199" s="710"/>
      <c r="O199" s="531"/>
      <c r="P199" s="54"/>
      <c r="Q199" s="164"/>
    </row>
    <row r="200" spans="1:17" ht="21.75" customHeight="1">
      <c r="A200" s="20"/>
      <c r="B200" s="15"/>
      <c r="C200" s="15"/>
      <c r="D200" s="15"/>
      <c r="E200" s="15"/>
      <c r="F200" s="1622" t="s">
        <v>449</v>
      </c>
      <c r="G200" s="1622"/>
      <c r="H200" s="1622"/>
      <c r="I200" s="1622"/>
      <c r="J200" s="1623"/>
      <c r="K200" s="139">
        <v>70000</v>
      </c>
      <c r="L200" s="138">
        <v>70000</v>
      </c>
      <c r="M200" s="516">
        <v>0</v>
      </c>
      <c r="N200" s="710">
        <v>0</v>
      </c>
      <c r="O200" s="535">
        <v>0</v>
      </c>
      <c r="P200" s="151" t="str">
        <f aca="true" t="shared" si="10" ref="P200:P206">IF(OR(O200&lt;=0,Q200&lt;=0),"-",(((Q200-O200)*100)/O200))</f>
        <v>-</v>
      </c>
      <c r="Q200" s="151">
        <v>0</v>
      </c>
    </row>
    <row r="201" spans="1:17" ht="21.75" customHeight="1">
      <c r="A201" s="20"/>
      <c r="B201" s="15"/>
      <c r="C201" s="15"/>
      <c r="D201" s="15"/>
      <c r="E201" s="15"/>
      <c r="F201" s="1622" t="s">
        <v>746</v>
      </c>
      <c r="G201" s="1622"/>
      <c r="H201" s="1622"/>
      <c r="I201" s="1622"/>
      <c r="J201" s="1623"/>
      <c r="K201" s="139">
        <v>0</v>
      </c>
      <c r="L201" s="151">
        <v>299000</v>
      </c>
      <c r="M201" s="516">
        <v>0</v>
      </c>
      <c r="N201" s="710">
        <v>0</v>
      </c>
      <c r="O201" s="535">
        <v>0</v>
      </c>
      <c r="P201" s="151" t="str">
        <f t="shared" si="10"/>
        <v>-</v>
      </c>
      <c r="Q201" s="151">
        <v>0</v>
      </c>
    </row>
    <row r="202" spans="1:17" ht="21.75" customHeight="1">
      <c r="A202" s="50"/>
      <c r="B202" s="51"/>
      <c r="C202" s="51"/>
      <c r="D202" s="51"/>
      <c r="E202" s="51"/>
      <c r="F202" s="1654" t="s">
        <v>747</v>
      </c>
      <c r="G202" s="1654"/>
      <c r="H202" s="1654"/>
      <c r="I202" s="1654"/>
      <c r="J202" s="1655"/>
      <c r="K202" s="161">
        <v>0</v>
      </c>
      <c r="L202" s="168">
        <v>99000</v>
      </c>
      <c r="M202" s="514">
        <v>0</v>
      </c>
      <c r="N202" s="710">
        <v>0</v>
      </c>
      <c r="O202" s="535">
        <v>0</v>
      </c>
      <c r="P202" s="151" t="str">
        <f t="shared" si="10"/>
        <v>-</v>
      </c>
      <c r="Q202" s="151">
        <v>0</v>
      </c>
    </row>
    <row r="203" spans="1:17" ht="21.75" customHeight="1">
      <c r="A203" s="20"/>
      <c r="B203" s="15"/>
      <c r="C203" s="15"/>
      <c r="D203" s="15"/>
      <c r="E203" s="15"/>
      <c r="F203" s="1622" t="s">
        <v>748</v>
      </c>
      <c r="G203" s="1622"/>
      <c r="H203" s="1622"/>
      <c r="I203" s="1622"/>
      <c r="J203" s="1623"/>
      <c r="K203" s="151">
        <v>98000</v>
      </c>
      <c r="L203" s="21">
        <v>99000</v>
      </c>
      <c r="M203" s="516">
        <v>0</v>
      </c>
      <c r="N203" s="710">
        <v>0</v>
      </c>
      <c r="O203" s="535">
        <v>0</v>
      </c>
      <c r="P203" s="151" t="str">
        <f t="shared" si="10"/>
        <v>-</v>
      </c>
      <c r="Q203" s="151">
        <v>0</v>
      </c>
    </row>
    <row r="204" spans="1:17" ht="21.75" customHeight="1">
      <c r="A204" s="20"/>
      <c r="B204" s="15"/>
      <c r="C204" s="15"/>
      <c r="D204" s="15"/>
      <c r="E204" s="15"/>
      <c r="F204" s="1622" t="s">
        <v>749</v>
      </c>
      <c r="G204" s="1622"/>
      <c r="H204" s="1622"/>
      <c r="I204" s="1622"/>
      <c r="J204" s="1623"/>
      <c r="K204" s="151">
        <v>7000</v>
      </c>
      <c r="L204" s="151">
        <v>0</v>
      </c>
      <c r="M204" s="485">
        <v>0</v>
      </c>
      <c r="N204" s="710">
        <v>0</v>
      </c>
      <c r="O204" s="535">
        <v>0</v>
      </c>
      <c r="P204" s="890" t="str">
        <f t="shared" si="10"/>
        <v>-</v>
      </c>
      <c r="Q204" s="151">
        <v>0</v>
      </c>
    </row>
    <row r="205" spans="1:17" ht="21.75" customHeight="1">
      <c r="A205" s="50"/>
      <c r="B205" s="51"/>
      <c r="C205" s="51"/>
      <c r="D205" s="51"/>
      <c r="E205" s="51"/>
      <c r="F205" s="1654" t="s">
        <v>750</v>
      </c>
      <c r="G205" s="1654"/>
      <c r="H205" s="1654"/>
      <c r="I205" s="1654"/>
      <c r="J205" s="1655"/>
      <c r="K205" s="151">
        <v>20000</v>
      </c>
      <c r="L205" s="168">
        <v>0</v>
      </c>
      <c r="M205" s="512">
        <v>0</v>
      </c>
      <c r="N205" s="710">
        <v>0</v>
      </c>
      <c r="O205" s="535">
        <v>0</v>
      </c>
      <c r="P205" s="1019" t="str">
        <f t="shared" si="10"/>
        <v>-</v>
      </c>
      <c r="Q205" s="151">
        <v>0</v>
      </c>
    </row>
    <row r="206" spans="1:17" ht="21.75" customHeight="1">
      <c r="A206" s="20"/>
      <c r="B206" s="15"/>
      <c r="C206" s="15"/>
      <c r="D206" s="15"/>
      <c r="E206" s="15"/>
      <c r="F206" s="14" t="s">
        <v>751</v>
      </c>
      <c r="G206" s="14"/>
      <c r="H206" s="14"/>
      <c r="I206" s="14"/>
      <c r="J206" s="17"/>
      <c r="K206" s="151">
        <v>0</v>
      </c>
      <c r="L206" s="21">
        <v>25000</v>
      </c>
      <c r="M206" s="889">
        <v>0</v>
      </c>
      <c r="N206" s="710">
        <v>0</v>
      </c>
      <c r="O206" s="535">
        <v>0</v>
      </c>
      <c r="P206" s="890" t="str">
        <f t="shared" si="10"/>
        <v>-</v>
      </c>
      <c r="Q206" s="21">
        <v>0</v>
      </c>
    </row>
    <row r="207" spans="1:17" ht="21.75" customHeight="1">
      <c r="A207" s="24"/>
      <c r="B207" s="25"/>
      <c r="C207" s="25"/>
      <c r="D207" s="25"/>
      <c r="E207" s="171" t="s">
        <v>365</v>
      </c>
      <c r="F207" s="94"/>
      <c r="G207" s="94"/>
      <c r="H207" s="94"/>
      <c r="I207" s="94"/>
      <c r="J207" s="192"/>
      <c r="K207" s="181"/>
      <c r="L207" s="660"/>
      <c r="M207" s="661"/>
      <c r="N207" s="791"/>
      <c r="O207" s="538"/>
      <c r="P207" s="1024"/>
      <c r="Q207" s="660"/>
    </row>
    <row r="208" spans="1:17" s="366" customFormat="1" ht="21.75" customHeight="1">
      <c r="A208" s="44"/>
      <c r="B208" s="45"/>
      <c r="C208" s="45"/>
      <c r="D208" s="45"/>
      <c r="E208" s="241"/>
      <c r="F208" s="14" t="s">
        <v>448</v>
      </c>
      <c r="G208" s="14"/>
      <c r="H208" s="14"/>
      <c r="I208" s="14"/>
      <c r="J208" s="17"/>
      <c r="K208" s="166">
        <v>0</v>
      </c>
      <c r="L208" s="166">
        <v>0</v>
      </c>
      <c r="M208" s="517">
        <v>199000</v>
      </c>
      <c r="N208" s="789">
        <v>0</v>
      </c>
      <c r="O208" s="539">
        <v>0</v>
      </c>
      <c r="P208" s="890" t="str">
        <f>IF(OR(O208&lt;=0,Q208&lt;=0),"-",(((Q208-O208)*100)/O208))</f>
        <v>-</v>
      </c>
      <c r="Q208" s="240">
        <v>0</v>
      </c>
    </row>
    <row r="209" spans="1:17" ht="21.75" customHeight="1">
      <c r="A209" s="44"/>
      <c r="B209" s="45"/>
      <c r="C209" s="45"/>
      <c r="D209" s="45"/>
      <c r="E209" s="45"/>
      <c r="F209" s="14" t="s">
        <v>753</v>
      </c>
      <c r="G209" s="14"/>
      <c r="H209" s="14"/>
      <c r="I209" s="14"/>
      <c r="J209" s="17"/>
      <c r="K209" s="166">
        <v>0</v>
      </c>
      <c r="L209" s="166">
        <v>0</v>
      </c>
      <c r="M209" s="517">
        <v>70000</v>
      </c>
      <c r="N209" s="699">
        <v>0</v>
      </c>
      <c r="O209" s="539">
        <v>0</v>
      </c>
      <c r="P209" s="890" t="str">
        <f>IF(OR(O209&lt;=0,Q209&lt;=0),"-",(((Q209-O209)*100)/O209))</f>
        <v>-</v>
      </c>
      <c r="Q209" s="240">
        <v>0</v>
      </c>
    </row>
    <row r="210" spans="1:17" ht="21.75" customHeight="1">
      <c r="A210" s="20"/>
      <c r="B210" s="15"/>
      <c r="C210" s="15"/>
      <c r="D210" s="15"/>
      <c r="E210" s="15"/>
      <c r="F210" s="14" t="s">
        <v>754</v>
      </c>
      <c r="G210" s="14"/>
      <c r="H210" s="14"/>
      <c r="I210" s="14"/>
      <c r="J210" s="17"/>
      <c r="K210" s="151">
        <v>0</v>
      </c>
      <c r="L210" s="151">
        <v>0</v>
      </c>
      <c r="M210" s="485">
        <v>24500</v>
      </c>
      <c r="N210" s="485">
        <v>0</v>
      </c>
      <c r="O210" s="535">
        <v>0</v>
      </c>
      <c r="P210" s="890" t="str">
        <f>IF(OR(O210&lt;=0,Q210&lt;=0),"-",(((Q210-O210)*100)/O210))</f>
        <v>-</v>
      </c>
      <c r="Q210" s="151">
        <v>0</v>
      </c>
    </row>
    <row r="211" spans="1:17" ht="21.75" customHeight="1">
      <c r="A211" s="50"/>
      <c r="B211" s="51"/>
      <c r="C211" s="51"/>
      <c r="D211" s="51"/>
      <c r="E211" s="171" t="s">
        <v>492</v>
      </c>
      <c r="F211" s="85"/>
      <c r="G211" s="85"/>
      <c r="H211" s="85"/>
      <c r="I211" s="85"/>
      <c r="J211" s="86"/>
      <c r="K211" s="168"/>
      <c r="L211" s="234"/>
      <c r="M211" s="1191"/>
      <c r="N211" s="709"/>
      <c r="O211" s="537"/>
      <c r="P211" s="1019"/>
      <c r="Q211" s="234"/>
    </row>
    <row r="212" spans="1:17" ht="21.75" customHeight="1">
      <c r="A212" s="294"/>
      <c r="B212" s="342"/>
      <c r="C212" s="342"/>
      <c r="D212" s="296"/>
      <c r="E212" s="296"/>
      <c r="F212" s="299" t="s">
        <v>752</v>
      </c>
      <c r="G212" s="296"/>
      <c r="H212" s="296"/>
      <c r="I212" s="296"/>
      <c r="J212" s="296"/>
      <c r="K212" s="396">
        <v>0</v>
      </c>
      <c r="L212" s="396">
        <v>0</v>
      </c>
      <c r="M212" s="396">
        <v>0</v>
      </c>
      <c r="N212" s="1130">
        <v>0</v>
      </c>
      <c r="O212" s="1129">
        <v>189000</v>
      </c>
      <c r="P212" s="397" t="str">
        <f>IF(OR(O212&lt;=0,Q212&lt;=0),"-",(((Q212-O212)*100)/O212))</f>
        <v>-</v>
      </c>
      <c r="Q212" s="396">
        <v>0</v>
      </c>
    </row>
    <row r="213" spans="1:17" ht="18.75">
      <c r="A213" s="90"/>
      <c r="B213" s="91"/>
      <c r="C213" s="91"/>
      <c r="D213" s="91"/>
      <c r="E213" s="1702" t="s">
        <v>121</v>
      </c>
      <c r="F213" s="1702"/>
      <c r="G213" s="1702"/>
      <c r="H213" s="1702"/>
      <c r="I213" s="1702"/>
      <c r="J213" s="1703"/>
      <c r="K213" s="140">
        <v>496608.26</v>
      </c>
      <c r="L213" s="1192">
        <v>596645.16</v>
      </c>
      <c r="M213" s="140">
        <v>688250.51</v>
      </c>
      <c r="N213" s="892">
        <v>633604.05</v>
      </c>
      <c r="O213" s="527">
        <v>300000</v>
      </c>
      <c r="P213" s="1193">
        <f>IF(OR(O213&lt;=0,Q213&lt;=0),"-",(((Q213-O213)*100)/O213))</f>
        <v>0</v>
      </c>
      <c r="Q213" s="1194">
        <v>300000</v>
      </c>
    </row>
    <row r="214" spans="1:17" ht="18.75">
      <c r="A214" s="1665" t="s">
        <v>27</v>
      </c>
      <c r="B214" s="1666"/>
      <c r="C214" s="1666"/>
      <c r="D214" s="1666"/>
      <c r="E214" s="1666"/>
      <c r="F214" s="1666"/>
      <c r="G214" s="1666"/>
      <c r="H214" s="1666"/>
      <c r="I214" s="1666"/>
      <c r="J214" s="1667"/>
      <c r="K214" s="1330">
        <f>SUM(K83:K213)</f>
        <v>2142208.26</v>
      </c>
      <c r="L214" s="1330">
        <f>SUM(L83:L213)</f>
        <v>6469445.16</v>
      </c>
      <c r="M214" s="1335">
        <f>SUM(M83:M213)</f>
        <v>4007130.51</v>
      </c>
      <c r="N214" s="1338">
        <f>SUM(N83:N213)</f>
        <v>1003894.05</v>
      </c>
      <c r="O214" s="1339">
        <f>SUM(O83:O213)</f>
        <v>1988600</v>
      </c>
      <c r="P214" s="1340">
        <f>IF(OR(O214&lt;=0,Q214&lt;=0),"-",(((Q214-O214)*100)/O214))</f>
        <v>-80.59941667504778</v>
      </c>
      <c r="Q214" s="1341">
        <f>SUM(Q83:Q213)</f>
        <v>385800</v>
      </c>
    </row>
    <row r="215" spans="1:17" ht="18.75">
      <c r="A215" s="1210"/>
      <c r="B215" s="1211"/>
      <c r="C215" s="1212"/>
      <c r="D215" s="1212" t="s">
        <v>250</v>
      </c>
      <c r="E215" s="1211"/>
      <c r="F215" s="1211"/>
      <c r="G215" s="1211"/>
      <c r="H215" s="1211"/>
      <c r="I215" s="1211"/>
      <c r="J215" s="1213"/>
      <c r="K215" s="1301"/>
      <c r="L215" s="1301"/>
      <c r="M215" s="1302"/>
      <c r="N215" s="1302"/>
      <c r="O215" s="1303"/>
      <c r="P215" s="1304"/>
      <c r="Q215" s="1305"/>
    </row>
    <row r="216" spans="1:17" ht="18.75">
      <c r="A216" s="50"/>
      <c r="B216" s="51"/>
      <c r="C216" s="33"/>
      <c r="D216" s="51"/>
      <c r="E216" s="51"/>
      <c r="F216" s="85" t="s">
        <v>755</v>
      </c>
      <c r="G216" s="85"/>
      <c r="H216" s="85"/>
      <c r="I216" s="85"/>
      <c r="J216" s="86"/>
      <c r="K216" s="168">
        <v>0</v>
      </c>
      <c r="L216" s="168">
        <v>85000</v>
      </c>
      <c r="M216" s="512">
        <v>0</v>
      </c>
      <c r="N216" s="512">
        <v>0</v>
      </c>
      <c r="O216" s="537">
        <v>0</v>
      </c>
      <c r="P216" s="168" t="str">
        <f>IF(OR(O216&lt;=0,Q216&lt;=0),"-",(((Q216-O216)*100)/O216))</f>
        <v>-</v>
      </c>
      <c r="Q216" s="168">
        <v>0</v>
      </c>
    </row>
    <row r="217" spans="1:17" ht="18.75">
      <c r="A217" s="20"/>
      <c r="B217" s="15"/>
      <c r="C217" s="10"/>
      <c r="D217" s="15"/>
      <c r="E217" s="15"/>
      <c r="F217" s="14" t="s">
        <v>756</v>
      </c>
      <c r="G217" s="14"/>
      <c r="H217" s="14"/>
      <c r="I217" s="14"/>
      <c r="J217" s="17"/>
      <c r="K217" s="151">
        <v>0</v>
      </c>
      <c r="L217" s="151">
        <v>823000</v>
      </c>
      <c r="M217" s="485">
        <v>0</v>
      </c>
      <c r="N217" s="485">
        <v>0</v>
      </c>
      <c r="O217" s="535">
        <v>0</v>
      </c>
      <c r="P217" s="151" t="str">
        <f>IF(OR(O217&lt;=0,Q217&lt;=0),"-",(((Q217-O217)*100)/O217))</f>
        <v>-</v>
      </c>
      <c r="Q217" s="151">
        <v>0</v>
      </c>
    </row>
    <row r="218" spans="1:17" ht="18.75">
      <c r="A218" s="20"/>
      <c r="B218" s="15"/>
      <c r="C218" s="10"/>
      <c r="D218" s="15"/>
      <c r="E218" s="15"/>
      <c r="F218" s="1622" t="s">
        <v>122</v>
      </c>
      <c r="G218" s="1622"/>
      <c r="H218" s="1622"/>
      <c r="I218" s="1622"/>
      <c r="J218" s="1623"/>
      <c r="K218" s="139">
        <v>98900</v>
      </c>
      <c r="L218" s="139">
        <v>0</v>
      </c>
      <c r="M218" s="499">
        <v>0</v>
      </c>
      <c r="N218" s="499">
        <v>0</v>
      </c>
      <c r="O218" s="526">
        <v>0</v>
      </c>
      <c r="P218" s="890" t="str">
        <f>IF(OR(O218&lt;=0,Q218&lt;=0),"-",(((Q218-O218)*100)/O218))</f>
        <v>-</v>
      </c>
      <c r="Q218" s="154">
        <v>0</v>
      </c>
    </row>
    <row r="219" spans="1:17" ht="18.75">
      <c r="A219" s="20"/>
      <c r="B219" s="15"/>
      <c r="C219" s="10"/>
      <c r="D219" s="15"/>
      <c r="E219" s="15"/>
      <c r="F219" s="1622" t="s">
        <v>123</v>
      </c>
      <c r="G219" s="1622"/>
      <c r="H219" s="1622"/>
      <c r="I219" s="1622"/>
      <c r="J219" s="1623"/>
      <c r="K219" s="139"/>
      <c r="L219" s="139"/>
      <c r="M219" s="499"/>
      <c r="N219" s="499"/>
      <c r="O219" s="526"/>
      <c r="P219" s="54"/>
      <c r="Q219" s="154"/>
    </row>
    <row r="220" spans="1:17" ht="18.75">
      <c r="A220" s="20"/>
      <c r="B220" s="15"/>
      <c r="C220" s="10"/>
      <c r="D220" s="15"/>
      <c r="E220" s="15"/>
      <c r="F220" s="14" t="s">
        <v>758</v>
      </c>
      <c r="G220" s="14"/>
      <c r="H220" s="14"/>
      <c r="I220" s="14"/>
      <c r="J220" s="17"/>
      <c r="K220" s="139">
        <v>0</v>
      </c>
      <c r="L220" s="139">
        <v>4949000</v>
      </c>
      <c r="M220" s="499">
        <v>0</v>
      </c>
      <c r="N220" s="499">
        <v>0</v>
      </c>
      <c r="O220" s="526">
        <v>0</v>
      </c>
      <c r="P220" s="151" t="str">
        <f>IF(OR(O220&lt;=0,Q220&lt;=0),"-",(((Q220-O220)*100)/O220))</f>
        <v>-</v>
      </c>
      <c r="Q220" s="154">
        <v>0</v>
      </c>
    </row>
    <row r="221" spans="1:17" ht="18.75">
      <c r="A221" s="20"/>
      <c r="B221" s="15"/>
      <c r="C221" s="10"/>
      <c r="D221" s="15"/>
      <c r="E221" s="28" t="s">
        <v>365</v>
      </c>
      <c r="F221" s="14"/>
      <c r="G221" s="14"/>
      <c r="H221" s="14"/>
      <c r="I221" s="14"/>
      <c r="J221" s="17"/>
      <c r="K221" s="139"/>
      <c r="L221" s="139"/>
      <c r="M221" s="499"/>
      <c r="N221" s="499"/>
      <c r="O221" s="526"/>
      <c r="P221" s="54"/>
      <c r="Q221" s="154"/>
    </row>
    <row r="222" spans="1:17" ht="18.75">
      <c r="A222" s="20"/>
      <c r="B222" s="15"/>
      <c r="C222" s="10"/>
      <c r="D222" s="15"/>
      <c r="E222" s="15"/>
      <c r="F222" s="1622" t="s">
        <v>759</v>
      </c>
      <c r="G222" s="1622"/>
      <c r="H222" s="1622"/>
      <c r="I222" s="1622"/>
      <c r="J222" s="1623"/>
      <c r="K222" s="139"/>
      <c r="L222" s="139"/>
      <c r="M222" s="499"/>
      <c r="N222" s="499"/>
      <c r="O222" s="526"/>
      <c r="P222" s="54"/>
      <c r="Q222" s="154"/>
    </row>
    <row r="223" spans="1:17" ht="18.75">
      <c r="A223" s="20"/>
      <c r="B223" s="15"/>
      <c r="C223" s="10"/>
      <c r="D223" s="15"/>
      <c r="E223" s="15"/>
      <c r="F223" s="1622" t="s">
        <v>377</v>
      </c>
      <c r="G223" s="1622"/>
      <c r="H223" s="1622"/>
      <c r="I223" s="1622"/>
      <c r="J223" s="1623"/>
      <c r="K223" s="151">
        <v>0</v>
      </c>
      <c r="L223" s="151">
        <v>0</v>
      </c>
      <c r="M223" s="485">
        <v>1496000</v>
      </c>
      <c r="N223" s="485">
        <v>0</v>
      </c>
      <c r="O223" s="526">
        <v>0</v>
      </c>
      <c r="P223" s="890" t="str">
        <f>IF(OR(O223&lt;=0,Q223&lt;=0),"-",(((Q223-O223)*100)/O223))</f>
        <v>-</v>
      </c>
      <c r="Q223" s="154">
        <v>0</v>
      </c>
    </row>
    <row r="224" spans="1:17" ht="18.75">
      <c r="A224" s="20"/>
      <c r="B224" s="15"/>
      <c r="C224" s="10"/>
      <c r="D224" s="15"/>
      <c r="E224" s="15"/>
      <c r="F224" s="1622" t="s">
        <v>378</v>
      </c>
      <c r="G224" s="1622"/>
      <c r="H224" s="1622"/>
      <c r="I224" s="1622"/>
      <c r="J224" s="1623"/>
      <c r="K224" s="151"/>
      <c r="L224" s="151"/>
      <c r="M224" s="485"/>
      <c r="N224" s="699"/>
      <c r="O224" s="526"/>
      <c r="P224" s="54"/>
      <c r="Q224" s="154"/>
    </row>
    <row r="225" spans="1:17" ht="18.75">
      <c r="A225" s="50"/>
      <c r="B225" s="51"/>
      <c r="C225" s="33"/>
      <c r="D225" s="51"/>
      <c r="E225" s="51"/>
      <c r="F225" s="1654" t="s">
        <v>379</v>
      </c>
      <c r="G225" s="1654"/>
      <c r="H225" s="1654"/>
      <c r="I225" s="1654"/>
      <c r="J225" s="1655"/>
      <c r="K225" s="168"/>
      <c r="L225" s="168"/>
      <c r="M225" s="512"/>
      <c r="N225" s="709"/>
      <c r="O225" s="529"/>
      <c r="P225" s="1013"/>
      <c r="Q225" s="162"/>
    </row>
    <row r="226" spans="1:17" ht="18.75">
      <c r="A226" s="20"/>
      <c r="B226" s="15"/>
      <c r="C226" s="10"/>
      <c r="D226" s="15"/>
      <c r="E226" s="15"/>
      <c r="F226" s="14" t="s">
        <v>760</v>
      </c>
      <c r="G226" s="14"/>
      <c r="H226" s="14"/>
      <c r="I226" s="14"/>
      <c r="J226" s="17"/>
      <c r="K226" s="151"/>
      <c r="L226" s="151"/>
      <c r="M226" s="485"/>
      <c r="N226" s="699"/>
      <c r="O226" s="526"/>
      <c r="P226" s="890"/>
      <c r="Q226" s="696"/>
    </row>
    <row r="227" spans="1:17" ht="18.75">
      <c r="A227" s="20"/>
      <c r="B227" s="15"/>
      <c r="C227" s="10"/>
      <c r="D227" s="15"/>
      <c r="E227" s="15"/>
      <c r="F227" s="14" t="s">
        <v>757</v>
      </c>
      <c r="G227" s="14"/>
      <c r="H227" s="14"/>
      <c r="I227" s="14"/>
      <c r="J227" s="17"/>
      <c r="K227" s="151">
        <v>0</v>
      </c>
      <c r="L227" s="151">
        <v>0</v>
      </c>
      <c r="M227" s="485">
        <v>58400</v>
      </c>
      <c r="N227" s="699">
        <v>7500</v>
      </c>
      <c r="O227" s="526">
        <v>100000</v>
      </c>
      <c r="P227" s="890">
        <f>IF(OR(O227&lt;=0,Q227&lt;=0),"-",(((Q227-O227)*100)/O227))</f>
        <v>0</v>
      </c>
      <c r="Q227" s="696">
        <v>100000</v>
      </c>
    </row>
    <row r="228" spans="1:17" ht="18.75">
      <c r="A228" s="1665" t="s">
        <v>158</v>
      </c>
      <c r="B228" s="1666"/>
      <c r="C228" s="1666"/>
      <c r="D228" s="1666"/>
      <c r="E228" s="1666"/>
      <c r="F228" s="1666"/>
      <c r="G228" s="1666"/>
      <c r="H228" s="1666"/>
      <c r="I228" s="1666"/>
      <c r="J228" s="1667"/>
      <c r="K228" s="1330">
        <f>SUM(K216:K227)</f>
        <v>98900</v>
      </c>
      <c r="L228" s="1330">
        <f>SUM(L216:L227)</f>
        <v>5857000</v>
      </c>
      <c r="M228" s="1331">
        <f>SUM(M216:M227)</f>
        <v>1554400</v>
      </c>
      <c r="N228" s="1342">
        <f>SUM(N216:N227)</f>
        <v>7500</v>
      </c>
      <c r="O228" s="1332">
        <f>SUM(O216:O227)</f>
        <v>100000</v>
      </c>
      <c r="P228" s="1336">
        <f>IF(OR(O228&lt;=0,Q228&lt;=0),"-",(((Q228-O228)*100)/O228))</f>
        <v>0</v>
      </c>
      <c r="Q228" s="1334">
        <f>SUM(Q216:Q227)</f>
        <v>100000</v>
      </c>
    </row>
    <row r="229" spans="1:17" ht="19.5" thickBot="1">
      <c r="A229" s="1656" t="s">
        <v>160</v>
      </c>
      <c r="B229" s="1657"/>
      <c r="C229" s="1657"/>
      <c r="D229" s="1657"/>
      <c r="E229" s="1657"/>
      <c r="F229" s="1657"/>
      <c r="G229" s="1657"/>
      <c r="H229" s="1657"/>
      <c r="I229" s="1657"/>
      <c r="J229" s="1658"/>
      <c r="K229" s="1283">
        <f>K214+K228</f>
        <v>2241108.26</v>
      </c>
      <c r="L229" s="1283">
        <f>L214+L228</f>
        <v>12326445.16</v>
      </c>
      <c r="M229" s="1284">
        <f>M214+M228</f>
        <v>5561530.51</v>
      </c>
      <c r="N229" s="1285">
        <f>N214+N228</f>
        <v>1011394.05</v>
      </c>
      <c r="O229" s="1286">
        <f>O214+O228</f>
        <v>2088600</v>
      </c>
      <c r="P229" s="1032">
        <f>IF(OR(O229&lt;=0,Q229&lt;=0),"-",(((Q229-O229)*100)/O229))</f>
        <v>-76.74040026812219</v>
      </c>
      <c r="Q229" s="1278">
        <f>Q214+Q228</f>
        <v>485800</v>
      </c>
    </row>
    <row r="230" spans="1:17" ht="19.5" thickTop="1">
      <c r="A230" s="50"/>
      <c r="B230" s="51"/>
      <c r="C230" s="33" t="s">
        <v>251</v>
      </c>
      <c r="D230" s="51"/>
      <c r="E230" s="51"/>
      <c r="F230" s="51"/>
      <c r="G230" s="51"/>
      <c r="H230" s="51"/>
      <c r="I230" s="120"/>
      <c r="J230" s="120"/>
      <c r="K230" s="161"/>
      <c r="L230" s="161"/>
      <c r="M230" s="502"/>
      <c r="N230" s="502"/>
      <c r="O230" s="529"/>
      <c r="P230" s="1013"/>
      <c r="Q230" s="162"/>
    </row>
    <row r="231" spans="1:17" ht="18.75">
      <c r="A231" s="20"/>
      <c r="B231" s="15"/>
      <c r="C231" s="15"/>
      <c r="D231" s="16" t="s">
        <v>252</v>
      </c>
      <c r="E231" s="16"/>
      <c r="F231" s="16"/>
      <c r="G231" s="16"/>
      <c r="H231" s="15"/>
      <c r="I231" s="15"/>
      <c r="J231" s="15"/>
      <c r="K231" s="139"/>
      <c r="L231" s="139"/>
      <c r="M231" s="499"/>
      <c r="N231" s="499"/>
      <c r="O231" s="526"/>
      <c r="P231" s="54"/>
      <c r="Q231" s="154"/>
    </row>
    <row r="232" spans="1:17" ht="18.75">
      <c r="A232" s="44"/>
      <c r="B232" s="45"/>
      <c r="C232" s="45"/>
      <c r="D232" s="117"/>
      <c r="E232" s="1697" t="s">
        <v>26</v>
      </c>
      <c r="F232" s="1697"/>
      <c r="G232" s="1697"/>
      <c r="H232" s="1697"/>
      <c r="I232" s="1697"/>
      <c r="J232" s="1698"/>
      <c r="K232" s="146">
        <v>30000</v>
      </c>
      <c r="L232" s="146">
        <v>30000</v>
      </c>
      <c r="M232" s="503">
        <v>30000</v>
      </c>
      <c r="N232" s="503">
        <v>30000</v>
      </c>
      <c r="O232" s="530">
        <v>30000</v>
      </c>
      <c r="P232" s="890">
        <f>IF(OR(O232&lt;=0,Q232&lt;=0),"-",(((Q232-O232)*100)/O232))</f>
        <v>0</v>
      </c>
      <c r="Q232" s="157">
        <v>30000</v>
      </c>
    </row>
    <row r="233" spans="1:17" ht="18.75">
      <c r="A233" s="1665" t="s">
        <v>348</v>
      </c>
      <c r="B233" s="1666"/>
      <c r="C233" s="1666"/>
      <c r="D233" s="1666"/>
      <c r="E233" s="1666"/>
      <c r="F233" s="1666"/>
      <c r="G233" s="1666"/>
      <c r="H233" s="1666"/>
      <c r="I233" s="1666"/>
      <c r="J233" s="1667"/>
      <c r="K233" s="1330">
        <f>SUM(K232)</f>
        <v>30000</v>
      </c>
      <c r="L233" s="1330">
        <f>SUM(L232)</f>
        <v>30000</v>
      </c>
      <c r="M233" s="1343">
        <f>SUM(M232)</f>
        <v>30000</v>
      </c>
      <c r="N233" s="1343">
        <f>SUM(N232)</f>
        <v>30000</v>
      </c>
      <c r="O233" s="1339">
        <f>SUM(O232)</f>
        <v>30000</v>
      </c>
      <c r="P233" s="1333">
        <f>IF(OR(O233&lt;=0,Q233&lt;=0),"-",(((Q233-O233)*100)/O233))</f>
        <v>0</v>
      </c>
      <c r="Q233" s="1330">
        <f>SUM(Q232)</f>
        <v>30000</v>
      </c>
    </row>
    <row r="234" spans="1:17" ht="18.75">
      <c r="A234" s="1661" t="s">
        <v>159</v>
      </c>
      <c r="B234" s="1662"/>
      <c r="C234" s="1662"/>
      <c r="D234" s="1662"/>
      <c r="E234" s="1662"/>
      <c r="F234" s="1662"/>
      <c r="G234" s="1662"/>
      <c r="H234" s="1662"/>
      <c r="I234" s="1662"/>
      <c r="J234" s="1663"/>
      <c r="K234" s="1352">
        <f>K232</f>
        <v>30000</v>
      </c>
      <c r="L234" s="1352">
        <f>L232</f>
        <v>30000</v>
      </c>
      <c r="M234" s="1352">
        <f>M232</f>
        <v>30000</v>
      </c>
      <c r="N234" s="1353">
        <f>N232</f>
        <v>30000</v>
      </c>
      <c r="O234" s="1354">
        <f>SUM(O232)</f>
        <v>30000</v>
      </c>
      <c r="P234" s="1203">
        <f>IF(OR(O234&lt;=0,Q234&lt;=0),"-",(((Q234-O234)*100)/O234))</f>
        <v>0</v>
      </c>
      <c r="Q234" s="1355">
        <f>SUM(Q232)</f>
        <v>30000</v>
      </c>
    </row>
    <row r="235" spans="1:17" ht="18.75">
      <c r="A235" s="1200"/>
      <c r="B235" s="1201"/>
      <c r="C235" s="1201"/>
      <c r="D235" s="1201" t="s">
        <v>494</v>
      </c>
      <c r="E235" s="1201"/>
      <c r="F235" s="1201"/>
      <c r="G235" s="1201"/>
      <c r="H235" s="1201"/>
      <c r="I235" s="1201"/>
      <c r="J235" s="1202"/>
      <c r="K235" s="1195"/>
      <c r="L235" s="1195"/>
      <c r="M235" s="1195"/>
      <c r="N235" s="1196"/>
      <c r="O235" s="1197"/>
      <c r="P235" s="1198"/>
      <c r="Q235" s="1199"/>
    </row>
    <row r="236" spans="1:17" ht="18.75">
      <c r="A236" s="1306"/>
      <c r="B236" s="1307"/>
      <c r="C236" s="1307"/>
      <c r="D236" s="1307"/>
      <c r="E236" s="1307" t="s">
        <v>495</v>
      </c>
      <c r="F236" s="1307"/>
      <c r="G236" s="1307"/>
      <c r="H236" s="1307"/>
      <c r="I236" s="1307"/>
      <c r="J236" s="1308"/>
      <c r="K236" s="1309">
        <v>0</v>
      </c>
      <c r="L236" s="1309">
        <v>0</v>
      </c>
      <c r="M236" s="1309">
        <v>2902383.8</v>
      </c>
      <c r="N236" s="1310">
        <v>0</v>
      </c>
      <c r="O236" s="1311">
        <v>0</v>
      </c>
      <c r="P236" s="1312" t="str">
        <f>IF(OR(O236&lt;=0,Q236&lt;=0),"-",(((Q236-O236)*100)/O236))</f>
        <v>-</v>
      </c>
      <c r="Q236" s="1313">
        <v>0</v>
      </c>
    </row>
    <row r="237" spans="1:17" ht="19.5" thickBot="1">
      <c r="A237" s="1721" t="s">
        <v>28</v>
      </c>
      <c r="B237" s="1722"/>
      <c r="C237" s="1722"/>
      <c r="D237" s="1722"/>
      <c r="E237" s="1722"/>
      <c r="F237" s="1722"/>
      <c r="G237" s="1722"/>
      <c r="H237" s="1722"/>
      <c r="I237" s="1722"/>
      <c r="J237" s="1723"/>
      <c r="K237" s="1361">
        <f>SUM(K26+K79+K229+K234+K236)</f>
        <v>33333809.5</v>
      </c>
      <c r="L237" s="1361">
        <f>SUM(L26+L79+L229+L234+L236)</f>
        <v>46012823.25</v>
      </c>
      <c r="M237" s="1362">
        <f>SUM(M26+M79+M229+M234+M236)</f>
        <v>35983682.519999996</v>
      </c>
      <c r="N237" s="1363">
        <f>SUM(N26+N79+N229+N234+N236)</f>
        <v>24890790.860000003</v>
      </c>
      <c r="O237" s="1364">
        <f>SUM(O26+O79+O229+O234+O236)</f>
        <v>36451020</v>
      </c>
      <c r="P237" s="1365">
        <f>IF(OR(O237&lt;=0,Q237&lt;=0),"-",(((Q237-O237)*100)/O237))</f>
        <v>-1.4018812093598478</v>
      </c>
      <c r="Q237" s="1366">
        <f>SUM(Q26+Q79+Q229+Q234+Q236)</f>
        <v>35940020</v>
      </c>
    </row>
    <row r="238" spans="1:17" ht="21.75" thickTop="1">
      <c r="A238" s="1707" t="s">
        <v>253</v>
      </c>
      <c r="B238" s="1708"/>
      <c r="C238" s="1708"/>
      <c r="D238" s="1708"/>
      <c r="E238" s="1708"/>
      <c r="F238" s="1708"/>
      <c r="G238" s="1708"/>
      <c r="H238" s="1708"/>
      <c r="I238" s="1708"/>
      <c r="J238" s="133"/>
      <c r="K238" s="89"/>
      <c r="L238" s="89"/>
      <c r="M238" s="484"/>
      <c r="N238" s="484"/>
      <c r="O238" s="493"/>
      <c r="P238" s="1026"/>
      <c r="Q238" s="89"/>
    </row>
    <row r="239" spans="1:17" ht="21.75" customHeight="1">
      <c r="A239" s="2"/>
      <c r="B239" s="1624" t="s">
        <v>254</v>
      </c>
      <c r="C239" s="1625"/>
      <c r="D239" s="1625"/>
      <c r="E239" s="1625"/>
      <c r="F239" s="1625"/>
      <c r="G239" s="1625"/>
      <c r="H239" s="1625"/>
      <c r="I239" s="1625"/>
      <c r="J239" s="1626"/>
      <c r="K239" s="18"/>
      <c r="L239" s="18"/>
      <c r="M239" s="483"/>
      <c r="N239" s="483"/>
      <c r="O239" s="492"/>
      <c r="P239" s="1027"/>
      <c r="Q239" s="18"/>
    </row>
    <row r="240" spans="1:17" ht="21.75" customHeight="1">
      <c r="A240" s="2"/>
      <c r="B240" s="238"/>
      <c r="C240" s="1625" t="s">
        <v>240</v>
      </c>
      <c r="D240" s="1625"/>
      <c r="E240" s="1625"/>
      <c r="F240" s="1625"/>
      <c r="G240" s="1625"/>
      <c r="H240" s="1625"/>
      <c r="I240" s="1625"/>
      <c r="J240" s="1626"/>
      <c r="K240" s="18"/>
      <c r="L240" s="18"/>
      <c r="M240" s="483"/>
      <c r="N240" s="483"/>
      <c r="O240" s="492"/>
      <c r="P240" s="1027"/>
      <c r="Q240" s="18"/>
    </row>
    <row r="241" spans="1:17" ht="21.75" customHeight="1">
      <c r="A241" s="2"/>
      <c r="B241" s="238"/>
      <c r="C241" s="15"/>
      <c r="D241" s="3" t="s">
        <v>242</v>
      </c>
      <c r="E241" s="3"/>
      <c r="F241" s="3"/>
      <c r="G241" s="3"/>
      <c r="H241" s="3"/>
      <c r="I241" s="3"/>
      <c r="J241" s="4"/>
      <c r="K241" s="18"/>
      <c r="L241" s="18"/>
      <c r="M241" s="483"/>
      <c r="N241" s="483"/>
      <c r="O241" s="492"/>
      <c r="P241" s="1027"/>
      <c r="Q241" s="18"/>
    </row>
    <row r="242" spans="1:17" ht="21.75" customHeight="1">
      <c r="A242" s="2"/>
      <c r="B242" s="238"/>
      <c r="C242" s="15"/>
      <c r="D242" s="3"/>
      <c r="E242" s="1622" t="s">
        <v>130</v>
      </c>
      <c r="F242" s="1622"/>
      <c r="G242" s="1622"/>
      <c r="H242" s="1622"/>
      <c r="I242" s="1622"/>
      <c r="J242" s="1623"/>
      <c r="K242" s="151">
        <v>0</v>
      </c>
      <c r="L242" s="151">
        <v>0</v>
      </c>
      <c r="M242" s="485">
        <v>1898255.33</v>
      </c>
      <c r="N242" s="485">
        <v>1746836.45</v>
      </c>
      <c r="O242" s="492">
        <v>2618200</v>
      </c>
      <c r="P242" s="890">
        <f aca="true" t="shared" si="11" ref="P242:P248">IF(OR(O242&lt;=0,Q242&lt;=0),"-",(((Q242-O242)*100)/O242))</f>
        <v>2.100679856389886</v>
      </c>
      <c r="Q242" s="18">
        <v>2673200</v>
      </c>
    </row>
    <row r="243" spans="1:17" ht="21.75" customHeight="1">
      <c r="A243" s="5"/>
      <c r="B243" s="954"/>
      <c r="C243" s="110"/>
      <c r="D243" s="215"/>
      <c r="E243" s="1652" t="s">
        <v>279</v>
      </c>
      <c r="F243" s="1652"/>
      <c r="G243" s="1652"/>
      <c r="H243" s="1652"/>
      <c r="I243" s="1652"/>
      <c r="J243" s="1653"/>
      <c r="K243" s="168">
        <v>0</v>
      </c>
      <c r="L243" s="168">
        <v>0</v>
      </c>
      <c r="M243" s="512">
        <v>130026.67</v>
      </c>
      <c r="N243" s="512">
        <v>144341.93</v>
      </c>
      <c r="O243" s="493">
        <v>175200</v>
      </c>
      <c r="P243" s="1019">
        <f t="shared" si="11"/>
        <v>20.54794520547945</v>
      </c>
      <c r="Q243" s="89">
        <v>211200</v>
      </c>
    </row>
    <row r="244" spans="1:17" ht="21.75" customHeight="1">
      <c r="A244" s="2"/>
      <c r="B244" s="238"/>
      <c r="C244" s="15"/>
      <c r="D244" s="3"/>
      <c r="E244" s="1622" t="s">
        <v>131</v>
      </c>
      <c r="F244" s="1622"/>
      <c r="G244" s="1622"/>
      <c r="H244" s="1622"/>
      <c r="I244" s="1622"/>
      <c r="J244" s="1623"/>
      <c r="K244" s="151">
        <v>0</v>
      </c>
      <c r="L244" s="151">
        <v>0</v>
      </c>
      <c r="M244" s="485">
        <v>22026.67</v>
      </c>
      <c r="N244" s="485">
        <v>57341.93</v>
      </c>
      <c r="O244" s="492">
        <v>145200</v>
      </c>
      <c r="P244" s="890">
        <f t="shared" si="11"/>
        <v>57.85123966942149</v>
      </c>
      <c r="Q244" s="18">
        <v>229200</v>
      </c>
    </row>
    <row r="245" spans="1:17" ht="21.75" customHeight="1">
      <c r="A245" s="2"/>
      <c r="B245" s="238"/>
      <c r="C245" s="15"/>
      <c r="D245" s="15"/>
      <c r="E245" s="1622" t="s">
        <v>132</v>
      </c>
      <c r="F245" s="1622"/>
      <c r="G245" s="1622"/>
      <c r="H245" s="1622"/>
      <c r="I245" s="1622"/>
      <c r="J245" s="1623"/>
      <c r="K245" s="151">
        <v>0</v>
      </c>
      <c r="L245" s="151">
        <v>0</v>
      </c>
      <c r="M245" s="485">
        <v>1449690</v>
      </c>
      <c r="N245" s="485">
        <v>1527280.32</v>
      </c>
      <c r="O245" s="492">
        <v>1686500</v>
      </c>
      <c r="P245" s="890">
        <f t="shared" si="11"/>
        <v>5.372072339163949</v>
      </c>
      <c r="Q245" s="18">
        <v>1777100</v>
      </c>
    </row>
    <row r="246" spans="1:17" ht="21.75" customHeight="1">
      <c r="A246" s="2"/>
      <c r="B246" s="238"/>
      <c r="C246" s="15"/>
      <c r="D246" s="15"/>
      <c r="E246" s="1622" t="s">
        <v>133</v>
      </c>
      <c r="F246" s="1622"/>
      <c r="G246" s="1622"/>
      <c r="H246" s="1622"/>
      <c r="I246" s="1622"/>
      <c r="J246" s="1623"/>
      <c r="K246" s="151">
        <v>0</v>
      </c>
      <c r="L246" s="151">
        <v>0</v>
      </c>
      <c r="M246" s="485">
        <v>54000</v>
      </c>
      <c r="N246" s="485">
        <v>117032.25</v>
      </c>
      <c r="O246" s="492">
        <v>132000</v>
      </c>
      <c r="P246" s="1022">
        <f t="shared" si="11"/>
        <v>-1.2878787878787878</v>
      </c>
      <c r="Q246" s="18">
        <v>130300</v>
      </c>
    </row>
    <row r="247" spans="1:17" ht="18.75">
      <c r="A247" s="1665" t="s">
        <v>134</v>
      </c>
      <c r="B247" s="1666"/>
      <c r="C247" s="1666"/>
      <c r="D247" s="1666"/>
      <c r="E247" s="1666"/>
      <c r="F247" s="1666"/>
      <c r="G247" s="1666"/>
      <c r="H247" s="1666"/>
      <c r="I247" s="1666"/>
      <c r="J247" s="1667"/>
      <c r="K247" s="1333">
        <f>SUM(K242:K246)</f>
        <v>0</v>
      </c>
      <c r="L247" s="1333">
        <f>SUM(L242:L246)</f>
        <v>0</v>
      </c>
      <c r="M247" s="1333">
        <f>SUM(M242:M246)</f>
        <v>3553998.67</v>
      </c>
      <c r="N247" s="1344">
        <f>SUM(N242:N246)</f>
        <v>3592832.88</v>
      </c>
      <c r="O247" s="1345">
        <f>SUM(O242:O246)</f>
        <v>4757100</v>
      </c>
      <c r="P247" s="1346">
        <f t="shared" si="11"/>
        <v>5.547497424901726</v>
      </c>
      <c r="Q247" s="1347">
        <f>SUM(Q242:Q246)</f>
        <v>5021000</v>
      </c>
    </row>
    <row r="248" spans="1:17" ht="18.75">
      <c r="A248" s="1661" t="s">
        <v>135</v>
      </c>
      <c r="B248" s="1662"/>
      <c r="C248" s="1662"/>
      <c r="D248" s="1662"/>
      <c r="E248" s="1662"/>
      <c r="F248" s="1662"/>
      <c r="G248" s="1662"/>
      <c r="H248" s="1662"/>
      <c r="I248" s="1662"/>
      <c r="J248" s="1663"/>
      <c r="K248" s="1203">
        <f>K247</f>
        <v>0</v>
      </c>
      <c r="L248" s="1203">
        <f>L247</f>
        <v>0</v>
      </c>
      <c r="M248" s="1203">
        <f>M247</f>
        <v>3553998.67</v>
      </c>
      <c r="N248" s="1287">
        <f>N247</f>
        <v>3592832.88</v>
      </c>
      <c r="O248" s="1288">
        <f>O247</f>
        <v>4757100</v>
      </c>
      <c r="P248" s="1028">
        <f t="shared" si="11"/>
        <v>5.547497424901726</v>
      </c>
      <c r="Q248" s="1289">
        <f>Q247</f>
        <v>5021000</v>
      </c>
    </row>
    <row r="249" spans="1:17" ht="21.75" customHeight="1">
      <c r="A249" s="50"/>
      <c r="B249" s="51"/>
      <c r="C249" s="1632" t="s">
        <v>243</v>
      </c>
      <c r="D249" s="1632"/>
      <c r="E249" s="1632"/>
      <c r="F249" s="1632"/>
      <c r="G249" s="1632"/>
      <c r="H249" s="1632"/>
      <c r="I249" s="1632"/>
      <c r="J249" s="1633"/>
      <c r="K249" s="89"/>
      <c r="L249" s="89"/>
      <c r="M249" s="484"/>
      <c r="N249" s="484"/>
      <c r="O249" s="493"/>
      <c r="P249" s="1026"/>
      <c r="Q249" s="89"/>
    </row>
    <row r="250" spans="1:17" ht="21.75" customHeight="1">
      <c r="A250" s="20"/>
      <c r="B250" s="15"/>
      <c r="C250" s="3"/>
      <c r="D250" s="3" t="s">
        <v>244</v>
      </c>
      <c r="E250" s="3"/>
      <c r="F250" s="3"/>
      <c r="G250" s="3"/>
      <c r="H250" s="3"/>
      <c r="I250" s="3"/>
      <c r="J250" s="4"/>
      <c r="K250" s="18"/>
      <c r="L250" s="18"/>
      <c r="M250" s="483"/>
      <c r="N250" s="483"/>
      <c r="O250" s="492"/>
      <c r="P250" s="1027"/>
      <c r="Q250" s="18"/>
    </row>
    <row r="251" spans="1:17" ht="21.75" customHeight="1">
      <c r="A251" s="20"/>
      <c r="B251" s="15"/>
      <c r="C251" s="3"/>
      <c r="D251" s="15"/>
      <c r="E251" s="1622" t="s">
        <v>136</v>
      </c>
      <c r="F251" s="1622"/>
      <c r="G251" s="1622"/>
      <c r="H251" s="1622"/>
      <c r="I251" s="1622"/>
      <c r="J251" s="1623"/>
      <c r="K251" s="151">
        <v>0</v>
      </c>
      <c r="L251" s="151">
        <v>0</v>
      </c>
      <c r="M251" s="485">
        <v>7440</v>
      </c>
      <c r="N251" s="485">
        <v>11040</v>
      </c>
      <c r="O251" s="492">
        <v>20000</v>
      </c>
      <c r="P251" s="890">
        <f>IF(OR(O251&lt;=0,Q251&lt;=0),"-",(((Q251-O251)*100)/O251))</f>
        <v>0</v>
      </c>
      <c r="Q251" s="18">
        <v>20000</v>
      </c>
    </row>
    <row r="252" spans="1:17" ht="21.75" customHeight="1">
      <c r="A252" s="20"/>
      <c r="B252" s="15"/>
      <c r="C252" s="3"/>
      <c r="D252" s="15"/>
      <c r="E252" s="1622" t="s">
        <v>137</v>
      </c>
      <c r="F252" s="1622"/>
      <c r="G252" s="1622"/>
      <c r="H252" s="1622"/>
      <c r="I252" s="1622"/>
      <c r="J252" s="1623"/>
      <c r="K252" s="151">
        <v>0</v>
      </c>
      <c r="L252" s="151">
        <v>0</v>
      </c>
      <c r="M252" s="485">
        <v>120000</v>
      </c>
      <c r="N252" s="485">
        <v>159000</v>
      </c>
      <c r="O252" s="492">
        <v>168000</v>
      </c>
      <c r="P252" s="890">
        <f>IF(OR(O252&lt;=0,Q252&lt;=0),"-",(((Q252-O252)*100)/O252))</f>
        <v>17.857142857142858</v>
      </c>
      <c r="Q252" s="18">
        <v>198000</v>
      </c>
    </row>
    <row r="253" spans="1:17" ht="21.75" customHeight="1">
      <c r="A253" s="50"/>
      <c r="B253" s="51"/>
      <c r="C253" s="6"/>
      <c r="D253" s="51"/>
      <c r="E253" s="1654" t="s">
        <v>138</v>
      </c>
      <c r="F253" s="1654"/>
      <c r="G253" s="1654"/>
      <c r="H253" s="1654"/>
      <c r="I253" s="1654"/>
      <c r="J253" s="1655"/>
      <c r="K253" s="168">
        <v>0</v>
      </c>
      <c r="L253" s="168">
        <v>0</v>
      </c>
      <c r="M253" s="512">
        <v>23330</v>
      </c>
      <c r="N253" s="512">
        <v>5860</v>
      </c>
      <c r="O253" s="493">
        <v>9600</v>
      </c>
      <c r="P253" s="1019">
        <f>IF(OR(O253&lt;=0,Q253&lt;=0),"-",(((Q253-O253)*100)/O253))</f>
        <v>312.5</v>
      </c>
      <c r="Q253" s="89">
        <v>39600</v>
      </c>
    </row>
    <row r="254" spans="1:17" ht="18.75">
      <c r="A254" s="1665" t="s">
        <v>140</v>
      </c>
      <c r="B254" s="1666"/>
      <c r="C254" s="1666"/>
      <c r="D254" s="1666"/>
      <c r="E254" s="1666"/>
      <c r="F254" s="1666"/>
      <c r="G254" s="1666"/>
      <c r="H254" s="1666"/>
      <c r="I254" s="1666"/>
      <c r="J254" s="1667"/>
      <c r="K254" s="1333">
        <f>SUM(K251:K253)</f>
        <v>0</v>
      </c>
      <c r="L254" s="1333">
        <f>SUM(L251:L253)</f>
        <v>0</v>
      </c>
      <c r="M254" s="1333">
        <f>SUM(M251:M253)</f>
        <v>150770</v>
      </c>
      <c r="N254" s="1348">
        <f>SUM(N251:N253)</f>
        <v>175900</v>
      </c>
      <c r="O254" s="1345">
        <f>SUM(O251:O253)</f>
        <v>197600</v>
      </c>
      <c r="P254" s="1346">
        <f>IF(OR(O254&lt;=0,Q254&lt;=0),"-",(((Q254-O254)*100)/O254))</f>
        <v>30.364372469635626</v>
      </c>
      <c r="Q254" s="1347">
        <f>SUM(Q251:Q253)</f>
        <v>257600</v>
      </c>
    </row>
    <row r="255" spans="1:17" ht="21.75" customHeight="1">
      <c r="A255" s="50"/>
      <c r="B255" s="51"/>
      <c r="C255" s="51"/>
      <c r="D255" s="6" t="s">
        <v>245</v>
      </c>
      <c r="E255" s="6"/>
      <c r="F255" s="6"/>
      <c r="G255" s="6"/>
      <c r="H255" s="6"/>
      <c r="I255" s="6"/>
      <c r="J255" s="175"/>
      <c r="K255" s="89"/>
      <c r="L255" s="89"/>
      <c r="M255" s="484"/>
      <c r="N255" s="484"/>
      <c r="O255" s="493"/>
      <c r="P255" s="1026"/>
      <c r="Q255" s="89"/>
    </row>
    <row r="256" spans="1:17" ht="21.75" customHeight="1">
      <c r="A256" s="20"/>
      <c r="B256" s="15"/>
      <c r="C256" s="15"/>
      <c r="D256" s="3"/>
      <c r="E256" s="1622" t="s">
        <v>409</v>
      </c>
      <c r="F256" s="1625"/>
      <c r="G256" s="1625"/>
      <c r="H256" s="1625"/>
      <c r="I256" s="1625"/>
      <c r="J256" s="1626"/>
      <c r="K256" s="18">
        <v>0</v>
      </c>
      <c r="L256" s="18">
        <v>0</v>
      </c>
      <c r="M256" s="483">
        <v>146420.4</v>
      </c>
      <c r="N256" s="483">
        <v>148961.2</v>
      </c>
      <c r="O256" s="492">
        <v>100000</v>
      </c>
      <c r="P256" s="890">
        <f>IF(OR(O256&lt;=0,Q256&lt;=0),"-",(((Q256-O256)*100)/O256))</f>
        <v>100</v>
      </c>
      <c r="Q256" s="18">
        <v>200000</v>
      </c>
    </row>
    <row r="257" spans="1:17" ht="18.75">
      <c r="A257" s="20"/>
      <c r="B257" s="15"/>
      <c r="C257" s="15"/>
      <c r="D257" s="15"/>
      <c r="E257" s="29" t="s">
        <v>142</v>
      </c>
      <c r="F257" s="14"/>
      <c r="G257" s="14"/>
      <c r="H257" s="14"/>
      <c r="I257" s="14"/>
      <c r="J257" s="17"/>
      <c r="K257" s="139"/>
      <c r="L257" s="139"/>
      <c r="M257" s="499"/>
      <c r="N257" s="499"/>
      <c r="O257" s="526"/>
      <c r="P257" s="54"/>
      <c r="Q257" s="154"/>
    </row>
    <row r="258" spans="1:17" ht="18.75">
      <c r="A258" s="20"/>
      <c r="B258" s="15"/>
      <c r="C258" s="15"/>
      <c r="D258" s="15"/>
      <c r="E258" s="1622" t="s">
        <v>761</v>
      </c>
      <c r="F258" s="1622"/>
      <c r="G258" s="1622"/>
      <c r="H258" s="1622"/>
      <c r="I258" s="1622"/>
      <c r="J258" s="1623"/>
      <c r="K258" s="151">
        <v>0</v>
      </c>
      <c r="L258" s="151">
        <v>44903</v>
      </c>
      <c r="M258" s="499">
        <v>54843</v>
      </c>
      <c r="N258" s="499">
        <v>58684</v>
      </c>
      <c r="O258" s="526">
        <v>80000</v>
      </c>
      <c r="P258" s="890">
        <f>IF(OR(O258&lt;=0,Q258&lt;=0),"-",(((Q258-O258)*100)/O258))</f>
        <v>0</v>
      </c>
      <c r="Q258" s="154">
        <v>80000</v>
      </c>
    </row>
    <row r="259" spans="1:17" ht="18.75">
      <c r="A259" s="20"/>
      <c r="B259" s="15"/>
      <c r="C259" s="15"/>
      <c r="D259" s="15"/>
      <c r="E259" s="1622" t="s">
        <v>762</v>
      </c>
      <c r="F259" s="1622"/>
      <c r="G259" s="1622"/>
      <c r="H259" s="1622"/>
      <c r="I259" s="1622"/>
      <c r="J259" s="1623"/>
      <c r="K259" s="151">
        <v>0</v>
      </c>
      <c r="L259" s="151">
        <v>5640</v>
      </c>
      <c r="M259" s="499">
        <v>6960</v>
      </c>
      <c r="N259" s="499">
        <v>7960</v>
      </c>
      <c r="O259" s="526">
        <v>50000</v>
      </c>
      <c r="P259" s="890">
        <f>IF(OR(O259&lt;=0,Q259&lt;=0),"-",(((Q259-O259)*100)/O259))</f>
        <v>0</v>
      </c>
      <c r="Q259" s="154">
        <v>50000</v>
      </c>
    </row>
    <row r="260" spans="1:17" ht="18.75">
      <c r="A260" s="20"/>
      <c r="B260" s="15"/>
      <c r="C260" s="15"/>
      <c r="D260" s="3"/>
      <c r="E260" s="14" t="s">
        <v>40</v>
      </c>
      <c r="F260" s="3"/>
      <c r="G260" s="3"/>
      <c r="H260" s="3"/>
      <c r="I260" s="3"/>
      <c r="J260" s="4"/>
      <c r="K260" s="18"/>
      <c r="L260" s="18"/>
      <c r="M260" s="483"/>
      <c r="N260" s="483"/>
      <c r="O260" s="492"/>
      <c r="P260" s="1027"/>
      <c r="Q260" s="18"/>
    </row>
    <row r="261" spans="1:17" ht="18.75">
      <c r="A261" s="20"/>
      <c r="B261" s="15"/>
      <c r="C261" s="15"/>
      <c r="D261" s="3"/>
      <c r="E261" s="14" t="s">
        <v>763</v>
      </c>
      <c r="F261" s="3"/>
      <c r="G261" s="3"/>
      <c r="H261" s="3"/>
      <c r="I261" s="3"/>
      <c r="J261" s="4"/>
      <c r="K261" s="151">
        <v>0</v>
      </c>
      <c r="L261" s="151">
        <v>0</v>
      </c>
      <c r="M261" s="485">
        <v>37500</v>
      </c>
      <c r="N261" s="485">
        <v>23000</v>
      </c>
      <c r="O261" s="492">
        <v>50000</v>
      </c>
      <c r="P261" s="890">
        <f>IF(OR(O261&lt;=0,Q261&lt;=0),"-",(((Q261-O261)*100)/O261))</f>
        <v>0</v>
      </c>
      <c r="Q261" s="18">
        <v>50000</v>
      </c>
    </row>
    <row r="262" spans="1:17" ht="18.75">
      <c r="A262" s="50"/>
      <c r="B262" s="51"/>
      <c r="C262" s="51"/>
      <c r="D262" s="6"/>
      <c r="E262" s="85" t="s">
        <v>669</v>
      </c>
      <c r="F262" s="6"/>
      <c r="G262" s="6"/>
      <c r="H262" s="6"/>
      <c r="I262" s="6"/>
      <c r="J262" s="175"/>
      <c r="K262" s="168"/>
      <c r="L262" s="168"/>
      <c r="M262" s="512">
        <v>39468.37</v>
      </c>
      <c r="N262" s="512">
        <v>34600</v>
      </c>
      <c r="O262" s="493">
        <v>50000</v>
      </c>
      <c r="P262" s="890" t="str">
        <f>IF(OR(O262&lt;=0,Q262&lt;=0),"-",(((Q262-O262)*100)/O262))</f>
        <v>-</v>
      </c>
      <c r="Q262" s="89">
        <v>0</v>
      </c>
    </row>
    <row r="263" spans="1:17" ht="18.75">
      <c r="A263" s="24"/>
      <c r="B263" s="25"/>
      <c r="C263" s="25"/>
      <c r="D263" s="13"/>
      <c r="E263" s="1630" t="s">
        <v>408</v>
      </c>
      <c r="F263" s="1630"/>
      <c r="G263" s="1630"/>
      <c r="H263" s="1630"/>
      <c r="I263" s="1630"/>
      <c r="J263" s="1631"/>
      <c r="K263" s="168">
        <v>0</v>
      </c>
      <c r="L263" s="168">
        <v>0</v>
      </c>
      <c r="M263" s="512">
        <v>1630</v>
      </c>
      <c r="N263" s="512">
        <v>2202.22</v>
      </c>
      <c r="O263" s="495">
        <v>30000</v>
      </c>
      <c r="P263" s="890">
        <f>IF(OR(O263&lt;=0,Q263&lt;=0),"-",(((Q263-O263)*100)/O263))</f>
        <v>0</v>
      </c>
      <c r="Q263" s="26">
        <v>30000</v>
      </c>
    </row>
    <row r="264" spans="1:17" ht="22.5" customHeight="1">
      <c r="A264" s="1665" t="s">
        <v>143</v>
      </c>
      <c r="B264" s="1666"/>
      <c r="C264" s="1666"/>
      <c r="D264" s="1666"/>
      <c r="E264" s="1666"/>
      <c r="F264" s="1666"/>
      <c r="G264" s="1666"/>
      <c r="H264" s="1666"/>
      <c r="I264" s="1666"/>
      <c r="J264" s="1667"/>
      <c r="K264" s="1333">
        <f>SUM(K256:K263)</f>
        <v>0</v>
      </c>
      <c r="L264" s="1333">
        <f>SUM(L256:L263)</f>
        <v>50543</v>
      </c>
      <c r="M264" s="1333">
        <f>SUM(M256:M263)</f>
        <v>286821.77</v>
      </c>
      <c r="N264" s="1327">
        <f>SUM(N256:N263)</f>
        <v>275407.42</v>
      </c>
      <c r="O264" s="1328">
        <f>SUM(O256:O263)</f>
        <v>360000</v>
      </c>
      <c r="P264" s="1336">
        <f>IF(OR(O264&lt;=0,Q264&lt;=0),"-",(((Q264-O264)*100)/O264))</f>
        <v>13.88888888888889</v>
      </c>
      <c r="Q264" s="1326">
        <f>SUM(Q256:Q263)</f>
        <v>410000</v>
      </c>
    </row>
    <row r="265" spans="1:17" ht="18.75">
      <c r="A265" s="270"/>
      <c r="B265" s="271"/>
      <c r="C265" s="271"/>
      <c r="D265" s="33" t="s">
        <v>246</v>
      </c>
      <c r="E265" s="51"/>
      <c r="F265" s="51"/>
      <c r="G265" s="51"/>
      <c r="H265" s="51"/>
      <c r="I265" s="51"/>
      <c r="J265" s="56"/>
      <c r="K265" s="26"/>
      <c r="L265" s="26"/>
      <c r="M265" s="486"/>
      <c r="N265" s="486"/>
      <c r="O265" s="493"/>
      <c r="P265" s="1029"/>
      <c r="Q265" s="89"/>
    </row>
    <row r="266" spans="1:17" ht="18.75">
      <c r="A266" s="249"/>
      <c r="B266" s="247"/>
      <c r="C266" s="247"/>
      <c r="D266" s="59"/>
      <c r="E266" s="1668" t="s">
        <v>144</v>
      </c>
      <c r="F266" s="1668"/>
      <c r="G266" s="1668"/>
      <c r="H266" s="1668"/>
      <c r="I266" s="1668"/>
      <c r="J266" s="1669"/>
      <c r="K266" s="151">
        <v>0</v>
      </c>
      <c r="L266" s="151">
        <v>0</v>
      </c>
      <c r="M266" s="485">
        <v>65970</v>
      </c>
      <c r="N266" s="485">
        <v>25866</v>
      </c>
      <c r="O266" s="492">
        <v>100000</v>
      </c>
      <c r="P266" s="890">
        <f aca="true" t="shared" si="12" ref="P266:P278">IF(OR(O266&lt;=0,Q266&lt;=0),"-",(((Q266-O266)*100)/O266))</f>
        <v>0</v>
      </c>
      <c r="Q266" s="18">
        <v>100000</v>
      </c>
    </row>
    <row r="267" spans="1:17" ht="18.75">
      <c r="A267" s="249"/>
      <c r="B267" s="247"/>
      <c r="C267" s="247"/>
      <c r="D267" s="59"/>
      <c r="E267" s="1668" t="s">
        <v>145</v>
      </c>
      <c r="F267" s="1668"/>
      <c r="G267" s="1668"/>
      <c r="H267" s="1668"/>
      <c r="I267" s="1668"/>
      <c r="J267" s="1669"/>
      <c r="K267" s="151">
        <v>0</v>
      </c>
      <c r="L267" s="151">
        <v>0</v>
      </c>
      <c r="M267" s="485">
        <v>1950</v>
      </c>
      <c r="N267" s="485">
        <v>0</v>
      </c>
      <c r="O267" s="492">
        <v>10000</v>
      </c>
      <c r="P267" s="890">
        <f t="shared" si="12"/>
        <v>0</v>
      </c>
      <c r="Q267" s="18">
        <v>10000</v>
      </c>
    </row>
    <row r="268" spans="1:17" ht="18.75">
      <c r="A268" s="249"/>
      <c r="B268" s="247"/>
      <c r="C268" s="247"/>
      <c r="D268" s="59"/>
      <c r="E268" s="1668" t="s">
        <v>146</v>
      </c>
      <c r="F268" s="1668"/>
      <c r="G268" s="1668"/>
      <c r="H268" s="1668"/>
      <c r="I268" s="1668"/>
      <c r="J268" s="1669"/>
      <c r="K268" s="151">
        <v>0</v>
      </c>
      <c r="L268" s="151">
        <v>0</v>
      </c>
      <c r="M268" s="485">
        <v>0</v>
      </c>
      <c r="N268" s="485">
        <v>0</v>
      </c>
      <c r="O268" s="492">
        <v>10000</v>
      </c>
      <c r="P268" s="890">
        <f t="shared" si="12"/>
        <v>0</v>
      </c>
      <c r="Q268" s="18">
        <v>10000</v>
      </c>
    </row>
    <row r="269" spans="1:17" ht="18.75">
      <c r="A269" s="249"/>
      <c r="B269" s="247"/>
      <c r="C269" s="247"/>
      <c r="D269" s="59"/>
      <c r="E269" s="1668" t="s">
        <v>147</v>
      </c>
      <c r="F269" s="1668"/>
      <c r="G269" s="1668"/>
      <c r="H269" s="1668"/>
      <c r="I269" s="1668"/>
      <c r="J269" s="1669"/>
      <c r="K269" s="151">
        <v>0</v>
      </c>
      <c r="L269" s="151">
        <v>0</v>
      </c>
      <c r="M269" s="485">
        <v>0</v>
      </c>
      <c r="N269" s="485">
        <v>0</v>
      </c>
      <c r="O269" s="492">
        <v>20000</v>
      </c>
      <c r="P269" s="890">
        <f t="shared" si="12"/>
        <v>0</v>
      </c>
      <c r="Q269" s="18">
        <v>20000</v>
      </c>
    </row>
    <row r="270" spans="1:17" ht="18.75">
      <c r="A270" s="270"/>
      <c r="B270" s="271"/>
      <c r="C270" s="271"/>
      <c r="D270" s="110"/>
      <c r="E270" s="1673" t="s">
        <v>148</v>
      </c>
      <c r="F270" s="1673"/>
      <c r="G270" s="1673"/>
      <c r="H270" s="1673"/>
      <c r="I270" s="1673"/>
      <c r="J270" s="1686"/>
      <c r="K270" s="151">
        <v>0</v>
      </c>
      <c r="L270" s="151">
        <v>0</v>
      </c>
      <c r="M270" s="485">
        <v>16299.6</v>
      </c>
      <c r="N270" s="485">
        <v>19950.75</v>
      </c>
      <c r="O270" s="493">
        <v>80000</v>
      </c>
      <c r="P270" s="890">
        <f t="shared" si="12"/>
        <v>0</v>
      </c>
      <c r="Q270" s="89">
        <v>80000</v>
      </c>
    </row>
    <row r="271" spans="1:17" ht="18.75">
      <c r="A271" s="249"/>
      <c r="B271" s="247"/>
      <c r="C271" s="247"/>
      <c r="D271" s="59"/>
      <c r="E271" s="1668" t="s">
        <v>149</v>
      </c>
      <c r="F271" s="1668"/>
      <c r="G271" s="1668"/>
      <c r="H271" s="1668"/>
      <c r="I271" s="1668"/>
      <c r="J271" s="1669"/>
      <c r="K271" s="151">
        <v>0</v>
      </c>
      <c r="L271" s="151">
        <v>0</v>
      </c>
      <c r="M271" s="485">
        <v>12203.13</v>
      </c>
      <c r="N271" s="485">
        <v>7632</v>
      </c>
      <c r="O271" s="492">
        <v>30000</v>
      </c>
      <c r="P271" s="890">
        <f t="shared" si="12"/>
        <v>0</v>
      </c>
      <c r="Q271" s="18">
        <v>30000</v>
      </c>
    </row>
    <row r="272" spans="1:17" ht="18.75">
      <c r="A272" s="249"/>
      <c r="B272" s="247"/>
      <c r="C272" s="247"/>
      <c r="D272" s="59"/>
      <c r="E272" s="1668" t="s">
        <v>150</v>
      </c>
      <c r="F272" s="1668"/>
      <c r="G272" s="1668"/>
      <c r="H272" s="1668"/>
      <c r="I272" s="1668"/>
      <c r="J272" s="1669"/>
      <c r="K272" s="151">
        <v>0</v>
      </c>
      <c r="L272" s="151">
        <v>0</v>
      </c>
      <c r="M272" s="485">
        <v>76260.5</v>
      </c>
      <c r="N272" s="485">
        <v>50365</v>
      </c>
      <c r="O272" s="492">
        <v>100000</v>
      </c>
      <c r="P272" s="890">
        <f>IF(OR(O272&lt;=0,Q272&lt;=0),"-",(((Q272-O272)*100)/O272))</f>
        <v>0</v>
      </c>
      <c r="Q272" s="18">
        <v>100000</v>
      </c>
    </row>
    <row r="273" spans="1:17" ht="18.75">
      <c r="A273" s="270"/>
      <c r="B273" s="271"/>
      <c r="C273" s="271"/>
      <c r="D273" s="110"/>
      <c r="E273" s="1673" t="s">
        <v>23</v>
      </c>
      <c r="F273" s="1673"/>
      <c r="G273" s="1673"/>
      <c r="H273" s="1673"/>
      <c r="I273" s="1673"/>
      <c r="J273" s="1686"/>
      <c r="K273" s="168">
        <v>0</v>
      </c>
      <c r="L273" s="168">
        <v>0</v>
      </c>
      <c r="M273" s="512">
        <v>0</v>
      </c>
      <c r="N273" s="512">
        <v>0</v>
      </c>
      <c r="O273" s="493">
        <v>0</v>
      </c>
      <c r="P273" s="1019" t="str">
        <f>IF(OR(O273&lt;=0,Q273&lt;=0),"-",(((Q273-O273)*100)/O273))</f>
        <v>-</v>
      </c>
      <c r="Q273" s="89">
        <v>5000</v>
      </c>
    </row>
    <row r="274" spans="1:17" ht="18.75">
      <c r="A274" s="1665" t="s">
        <v>153</v>
      </c>
      <c r="B274" s="1666"/>
      <c r="C274" s="1666"/>
      <c r="D274" s="1666"/>
      <c r="E274" s="1666"/>
      <c r="F274" s="1666"/>
      <c r="G274" s="1666"/>
      <c r="H274" s="1666"/>
      <c r="I274" s="1666"/>
      <c r="J274" s="1667"/>
      <c r="K274" s="1333">
        <f>SUM(K266:K273)</f>
        <v>0</v>
      </c>
      <c r="L274" s="1333">
        <f>SUM(L266:L273)</f>
        <v>0</v>
      </c>
      <c r="M274" s="1333">
        <f>SUM(M266:M273)</f>
        <v>172683.23</v>
      </c>
      <c r="N274" s="1348">
        <f>SUM(N266:N273)</f>
        <v>103813.75</v>
      </c>
      <c r="O274" s="1332">
        <f>SUM(O266:O273)</f>
        <v>350000</v>
      </c>
      <c r="P274" s="1336">
        <f>IF(OR(O274&lt;=0,Q274&lt;=0),"-",(((Q274-O274)*100)/O274))</f>
        <v>1.4285714285714286</v>
      </c>
      <c r="Q274" s="1334">
        <f>SUM(Q266:Q273)</f>
        <v>355000</v>
      </c>
    </row>
    <row r="275" spans="1:17" ht="18.75">
      <c r="A275" s="249"/>
      <c r="B275" s="247"/>
      <c r="C275" s="247"/>
      <c r="D275" s="33" t="s">
        <v>247</v>
      </c>
      <c r="E275" s="1133"/>
      <c r="F275" s="1133"/>
      <c r="G275" s="1133"/>
      <c r="H275" s="1133"/>
      <c r="I275" s="1133"/>
      <c r="J275" s="1134"/>
      <c r="K275" s="151"/>
      <c r="L275" s="151"/>
      <c r="M275" s="485"/>
      <c r="N275" s="485"/>
      <c r="O275" s="492"/>
      <c r="P275" s="890"/>
      <c r="Q275" s="18"/>
    </row>
    <row r="276" spans="1:17" ht="18.75">
      <c r="A276" s="246"/>
      <c r="B276" s="115"/>
      <c r="C276" s="115"/>
      <c r="D276" s="66"/>
      <c r="E276" s="1668" t="s">
        <v>25</v>
      </c>
      <c r="F276" s="1668"/>
      <c r="G276" s="1668"/>
      <c r="H276" s="1668"/>
      <c r="I276" s="1668"/>
      <c r="J276" s="1669"/>
      <c r="K276" s="181">
        <v>0</v>
      </c>
      <c r="L276" s="181">
        <v>0</v>
      </c>
      <c r="M276" s="515">
        <v>0</v>
      </c>
      <c r="N276" s="515">
        <v>0</v>
      </c>
      <c r="O276" s="495">
        <v>0</v>
      </c>
      <c r="P276" s="1128"/>
      <c r="Q276" s="26">
        <v>10000</v>
      </c>
    </row>
    <row r="277" spans="1:17" ht="18.75">
      <c r="A277" s="1665" t="s">
        <v>155</v>
      </c>
      <c r="B277" s="1666"/>
      <c r="C277" s="1666"/>
      <c r="D277" s="1666"/>
      <c r="E277" s="1666"/>
      <c r="F277" s="1666"/>
      <c r="G277" s="1666"/>
      <c r="H277" s="1666"/>
      <c r="I277" s="1666"/>
      <c r="J277" s="1667"/>
      <c r="K277" s="1333">
        <f>K276</f>
        <v>0</v>
      </c>
      <c r="L277" s="1333">
        <f>L276</f>
        <v>0</v>
      </c>
      <c r="M277" s="1333">
        <f>M276</f>
        <v>0</v>
      </c>
      <c r="N277" s="1333">
        <f>N276</f>
        <v>0</v>
      </c>
      <c r="O277" s="1333">
        <f>O276</f>
        <v>0</v>
      </c>
      <c r="P277" s="1336" t="str">
        <f t="shared" si="12"/>
        <v>-</v>
      </c>
      <c r="Q277" s="1333">
        <f>Q276</f>
        <v>10000</v>
      </c>
    </row>
    <row r="278" spans="1:17" ht="18.75">
      <c r="A278" s="1661" t="s">
        <v>156</v>
      </c>
      <c r="B278" s="1662"/>
      <c r="C278" s="1662"/>
      <c r="D278" s="1662"/>
      <c r="E278" s="1662"/>
      <c r="F278" s="1662"/>
      <c r="G278" s="1662"/>
      <c r="H278" s="1662"/>
      <c r="I278" s="1662"/>
      <c r="J278" s="1663"/>
      <c r="K278" s="1203">
        <f>K254+K264+K274+K277</f>
        <v>0</v>
      </c>
      <c r="L278" s="1203">
        <f>L254+L264+L274+L277</f>
        <v>50543</v>
      </c>
      <c r="M278" s="1203">
        <f>M254+M264+M274+M277</f>
        <v>610275</v>
      </c>
      <c r="N278" s="1203">
        <f>N254+N264+N274+N277</f>
        <v>555121.1699999999</v>
      </c>
      <c r="O278" s="1203">
        <f>O254+O264+O274+O277</f>
        <v>907600</v>
      </c>
      <c r="P278" s="1028">
        <f t="shared" si="12"/>
        <v>13.77258704275011</v>
      </c>
      <c r="Q278" s="1203">
        <f>Q254+Q264+Q274+Q277</f>
        <v>1032600</v>
      </c>
    </row>
    <row r="279" spans="1:17" s="61" customFormat="1" ht="18.75">
      <c r="A279" s="270"/>
      <c r="B279" s="271"/>
      <c r="C279" s="33" t="s">
        <v>248</v>
      </c>
      <c r="D279" s="51"/>
      <c r="E279" s="51"/>
      <c r="F279" s="51"/>
      <c r="G279" s="51"/>
      <c r="H279" s="51"/>
      <c r="I279" s="271"/>
      <c r="J279" s="958"/>
      <c r="K279" s="269"/>
      <c r="L279" s="269"/>
      <c r="M279" s="959"/>
      <c r="N279" s="959"/>
      <c r="O279" s="960"/>
      <c r="P279" s="783"/>
      <c r="Q279" s="961"/>
    </row>
    <row r="280" spans="1:17" s="61" customFormat="1" ht="18.75">
      <c r="A280" s="249"/>
      <c r="B280" s="247"/>
      <c r="C280" s="15"/>
      <c r="D280" s="10" t="s">
        <v>249</v>
      </c>
      <c r="E280" s="15"/>
      <c r="F280" s="15"/>
      <c r="G280" s="15"/>
      <c r="H280" s="15"/>
      <c r="I280" s="247"/>
      <c r="J280" s="261"/>
      <c r="K280" s="248"/>
      <c r="L280" s="248"/>
      <c r="M280" s="518"/>
      <c r="N280" s="518"/>
      <c r="O280" s="542"/>
      <c r="P280" s="251"/>
      <c r="Q280" s="250"/>
    </row>
    <row r="281" spans="1:17" s="61" customFormat="1" ht="18.75">
      <c r="A281" s="249"/>
      <c r="B281" s="247"/>
      <c r="C281" s="15"/>
      <c r="D281" s="10"/>
      <c r="E281" s="1625" t="s">
        <v>283</v>
      </c>
      <c r="F281" s="1625"/>
      <c r="G281" s="1625"/>
      <c r="H281" s="1625"/>
      <c r="I281" s="247"/>
      <c r="J281" s="261"/>
      <c r="K281" s="248"/>
      <c r="L281" s="248"/>
      <c r="M281" s="518"/>
      <c r="N281" s="518"/>
      <c r="O281" s="542"/>
      <c r="P281" s="251"/>
      <c r="Q281" s="250"/>
    </row>
    <row r="282" spans="1:17" s="61" customFormat="1" ht="18.75">
      <c r="A282" s="249"/>
      <c r="B282" s="247"/>
      <c r="C282" s="247"/>
      <c r="D282" s="247"/>
      <c r="E282" s="1724" t="s">
        <v>365</v>
      </c>
      <c r="F282" s="1724"/>
      <c r="G282" s="1724"/>
      <c r="H282" s="1724"/>
      <c r="I282" s="1724"/>
      <c r="J282" s="1725"/>
      <c r="K282" s="248"/>
      <c r="L282" s="248"/>
      <c r="M282" s="518"/>
      <c r="N282" s="518"/>
      <c r="O282" s="542"/>
      <c r="P282" s="251"/>
      <c r="Q282" s="250"/>
    </row>
    <row r="283" spans="1:17" s="61" customFormat="1" ht="18.75">
      <c r="A283" s="249"/>
      <c r="B283" s="247"/>
      <c r="C283" s="247"/>
      <c r="D283" s="247"/>
      <c r="E283" s="1648" t="s">
        <v>989</v>
      </c>
      <c r="F283" s="1648"/>
      <c r="G283" s="1648"/>
      <c r="H283" s="1648"/>
      <c r="I283" s="1648"/>
      <c r="J283" s="1649"/>
      <c r="K283" s="151">
        <v>0</v>
      </c>
      <c r="L283" s="151">
        <v>0</v>
      </c>
      <c r="M283" s="485">
        <v>7000</v>
      </c>
      <c r="N283" s="485">
        <v>0</v>
      </c>
      <c r="O283" s="545">
        <v>0</v>
      </c>
      <c r="P283" s="890" t="str">
        <f>IF(OR(O283&lt;=0,Q283&lt;=0),"-",(((Q283-O283)*100)/O283))</f>
        <v>-</v>
      </c>
      <c r="Q283" s="256">
        <v>0</v>
      </c>
    </row>
    <row r="284" spans="1:17" s="61" customFormat="1" ht="18.75">
      <c r="A284" s="270"/>
      <c r="B284" s="271"/>
      <c r="C284" s="271"/>
      <c r="D284" s="271"/>
      <c r="E284" s="1652" t="s">
        <v>686</v>
      </c>
      <c r="F284" s="1652"/>
      <c r="G284" s="1652"/>
      <c r="H284" s="1652"/>
      <c r="I284" s="1652"/>
      <c r="J284" s="1653"/>
      <c r="K284" s="168">
        <v>0</v>
      </c>
      <c r="L284" s="168">
        <v>0</v>
      </c>
      <c r="M284" s="512">
        <v>3000</v>
      </c>
      <c r="N284" s="512">
        <v>0</v>
      </c>
      <c r="O284" s="543">
        <v>0</v>
      </c>
      <c r="P284" s="890" t="str">
        <f>IF(OR(O284&lt;=0,Q284&lt;=0),"-",(((Q284-O284)*100)/O284))</f>
        <v>-</v>
      </c>
      <c r="Q284" s="267">
        <v>0</v>
      </c>
    </row>
    <row r="285" spans="1:17" s="61" customFormat="1" ht="18.75">
      <c r="A285" s="249"/>
      <c r="B285" s="247"/>
      <c r="C285" s="247"/>
      <c r="D285" s="247"/>
      <c r="E285" s="1648" t="s">
        <v>764</v>
      </c>
      <c r="F285" s="1648"/>
      <c r="G285" s="1648"/>
      <c r="H285" s="1648"/>
      <c r="I285" s="1648"/>
      <c r="J285" s="1649"/>
      <c r="K285" s="151">
        <v>0</v>
      </c>
      <c r="L285" s="151">
        <v>0</v>
      </c>
      <c r="M285" s="485">
        <v>45800</v>
      </c>
      <c r="N285" s="485">
        <v>0</v>
      </c>
      <c r="O285" s="545">
        <v>0</v>
      </c>
      <c r="P285" s="890" t="str">
        <f>IF(OR(O285&lt;=0,Q285&lt;=0),"-",(((Q285-O285)*100)/O285))</f>
        <v>-</v>
      </c>
      <c r="Q285" s="256">
        <v>0</v>
      </c>
    </row>
    <row r="286" spans="1:17" s="61" customFormat="1" ht="18.75">
      <c r="A286" s="270"/>
      <c r="B286" s="271"/>
      <c r="C286" s="271"/>
      <c r="D286" s="271"/>
      <c r="E286" s="216" t="s">
        <v>171</v>
      </c>
      <c r="F286" s="216" t="s">
        <v>497</v>
      </c>
      <c r="G286" s="216"/>
      <c r="H286" s="216"/>
      <c r="I286" s="216"/>
      <c r="J286" s="667"/>
      <c r="K286" s="168">
        <v>0</v>
      </c>
      <c r="L286" s="168">
        <v>0</v>
      </c>
      <c r="M286" s="168">
        <v>22900</v>
      </c>
      <c r="N286" s="709">
        <v>0</v>
      </c>
      <c r="O286" s="234">
        <v>0</v>
      </c>
      <c r="P286" s="1019" t="str">
        <f>IF(OR(O286&lt;=0,Q286&lt;=0),"-",(((Q286-O286)*100)/O286))</f>
        <v>-</v>
      </c>
      <c r="Q286" s="708">
        <v>0</v>
      </c>
    </row>
    <row r="287" spans="1:17" s="61" customFormat="1" ht="18.75">
      <c r="A287" s="270"/>
      <c r="B287" s="271"/>
      <c r="C287" s="271"/>
      <c r="D287" s="271"/>
      <c r="E287" s="701" t="s">
        <v>431</v>
      </c>
      <c r="F287" s="216"/>
      <c r="G287" s="216"/>
      <c r="H287" s="216"/>
      <c r="I287" s="216"/>
      <c r="J287" s="667"/>
      <c r="K287" s="187"/>
      <c r="L287" s="187"/>
      <c r="M287" s="702"/>
      <c r="N287" s="787"/>
      <c r="O287" s="703"/>
      <c r="P287" s="698"/>
      <c r="Q287" s="695"/>
    </row>
    <row r="288" spans="1:17" s="61" customFormat="1" ht="18.75">
      <c r="A288" s="249"/>
      <c r="B288" s="247"/>
      <c r="C288" s="247"/>
      <c r="D288" s="247"/>
      <c r="E288" s="244" t="s">
        <v>686</v>
      </c>
      <c r="F288" s="244"/>
      <c r="G288" s="244"/>
      <c r="H288" s="244"/>
      <c r="I288" s="244"/>
      <c r="J288" s="245"/>
      <c r="K288" s="151">
        <v>0</v>
      </c>
      <c r="L288" s="151">
        <v>0</v>
      </c>
      <c r="M288" s="485">
        <v>0</v>
      </c>
      <c r="N288" s="699">
        <v>4800</v>
      </c>
      <c r="O288" s="544">
        <v>0</v>
      </c>
      <c r="P288" s="890" t="str">
        <f>IF(OR(O288&lt;=0,Q288&lt;=0),"-",(((Q288-O288)*100)/O288))</f>
        <v>-</v>
      </c>
      <c r="Q288" s="257">
        <v>0</v>
      </c>
    </row>
    <row r="289" spans="1:17" s="61" customFormat="1" ht="18.75">
      <c r="A289" s="249"/>
      <c r="B289" s="247"/>
      <c r="C289" s="247"/>
      <c r="D289" s="247"/>
      <c r="E289" s="244" t="s">
        <v>683</v>
      </c>
      <c r="F289" s="244"/>
      <c r="G289" s="244"/>
      <c r="H289" s="244"/>
      <c r="I289" s="244"/>
      <c r="J289" s="245"/>
      <c r="K289" s="151">
        <v>0</v>
      </c>
      <c r="L289" s="151">
        <v>0</v>
      </c>
      <c r="M289" s="485">
        <v>0</v>
      </c>
      <c r="N289" s="699">
        <v>4450</v>
      </c>
      <c r="O289" s="545">
        <v>0</v>
      </c>
      <c r="P289" s="890" t="str">
        <f>IF(OR(O289&lt;=0,Q289&lt;=0),"-",(((Q289-O289)*100)/O289))</f>
        <v>-</v>
      </c>
      <c r="Q289" s="257">
        <v>0</v>
      </c>
    </row>
    <row r="290" spans="1:17" s="61" customFormat="1" ht="18.75">
      <c r="A290" s="249"/>
      <c r="B290" s="247"/>
      <c r="C290" s="247"/>
      <c r="D290" s="247"/>
      <c r="E290" s="663" t="s">
        <v>492</v>
      </c>
      <c r="F290" s="244"/>
      <c r="G290" s="244"/>
      <c r="H290" s="244"/>
      <c r="I290" s="244"/>
      <c r="J290" s="245"/>
      <c r="K290" s="151"/>
      <c r="L290" s="151"/>
      <c r="M290" s="485"/>
      <c r="N290" s="699"/>
      <c r="O290" s="846"/>
      <c r="P290" s="890"/>
      <c r="Q290" s="256"/>
    </row>
    <row r="291" spans="1:17" s="61" customFormat="1" ht="18.75">
      <c r="A291" s="249"/>
      <c r="B291" s="247"/>
      <c r="C291" s="247"/>
      <c r="D291" s="247"/>
      <c r="E291" s="1648" t="s">
        <v>1184</v>
      </c>
      <c r="F291" s="1648"/>
      <c r="G291" s="1648"/>
      <c r="H291" s="1648"/>
      <c r="I291" s="1648"/>
      <c r="J291" s="1649"/>
      <c r="K291" s="151">
        <v>0</v>
      </c>
      <c r="L291" s="151">
        <v>0</v>
      </c>
      <c r="M291" s="151">
        <v>0</v>
      </c>
      <c r="N291" s="699">
        <v>0</v>
      </c>
      <c r="O291" s="21">
        <v>5000</v>
      </c>
      <c r="P291" s="890" t="str">
        <f>IF(OR(O291&lt;=0,Q291&lt;=0),"-",(((Q291-O291)*100)/O291))</f>
        <v>-</v>
      </c>
      <c r="Q291" s="256">
        <v>0</v>
      </c>
    </row>
    <row r="292" spans="1:17" s="61" customFormat="1" ht="18.75">
      <c r="A292" s="249"/>
      <c r="B292" s="247"/>
      <c r="C292" s="247"/>
      <c r="D292" s="247"/>
      <c r="E292" s="244" t="s">
        <v>683</v>
      </c>
      <c r="F292" s="244"/>
      <c r="G292" s="244"/>
      <c r="H292" s="244"/>
      <c r="I292" s="244"/>
      <c r="J292" s="245"/>
      <c r="K292" s="151">
        <v>0</v>
      </c>
      <c r="L292" s="151">
        <v>0</v>
      </c>
      <c r="M292" s="151">
        <v>0</v>
      </c>
      <c r="N292" s="699">
        <v>0</v>
      </c>
      <c r="O292" s="21">
        <v>5000</v>
      </c>
      <c r="P292" s="890" t="str">
        <f>IF(OR(O292&lt;=0,Q292&lt;=0),"-",(((Q292-O292)*100)/O292))</f>
        <v>-</v>
      </c>
      <c r="Q292" s="256">
        <v>0</v>
      </c>
    </row>
    <row r="293" spans="1:17" s="61" customFormat="1" ht="18.75">
      <c r="A293" s="249"/>
      <c r="B293" s="247"/>
      <c r="C293" s="247"/>
      <c r="D293" s="247"/>
      <c r="E293" s="244" t="s">
        <v>765</v>
      </c>
      <c r="F293" s="244"/>
      <c r="G293" s="244"/>
      <c r="H293" s="244"/>
      <c r="I293" s="244"/>
      <c r="J293" s="245"/>
      <c r="K293" s="151">
        <v>0</v>
      </c>
      <c r="L293" s="151">
        <v>0</v>
      </c>
      <c r="M293" s="151">
        <v>0</v>
      </c>
      <c r="N293" s="699">
        <v>0</v>
      </c>
      <c r="O293" s="21">
        <v>3000</v>
      </c>
      <c r="P293" s="890" t="str">
        <f>IF(OR(O293&lt;=0,Q293&lt;=0),"-",(((Q293-O293)*100)/O293))</f>
        <v>-</v>
      </c>
      <c r="Q293" s="256">
        <v>0</v>
      </c>
    </row>
    <row r="294" spans="1:17" s="61" customFormat="1" ht="18.75">
      <c r="A294" s="270"/>
      <c r="B294" s="271"/>
      <c r="C294" s="271"/>
      <c r="D294" s="271"/>
      <c r="E294" s="216" t="s">
        <v>766</v>
      </c>
      <c r="F294" s="216"/>
      <c r="G294" s="216"/>
      <c r="H294" s="216"/>
      <c r="I294" s="216"/>
      <c r="J294" s="667"/>
      <c r="K294" s="168">
        <v>0</v>
      </c>
      <c r="L294" s="168">
        <v>0</v>
      </c>
      <c r="M294" s="168">
        <v>0</v>
      </c>
      <c r="N294" s="709">
        <v>0</v>
      </c>
      <c r="O294" s="234">
        <v>3000</v>
      </c>
      <c r="P294" s="1019" t="str">
        <f>IF(OR(O294&lt;=0,Q294&lt;=0),"-",(((Q294-O294)*100)/O294))</f>
        <v>-</v>
      </c>
      <c r="Q294" s="708">
        <v>0</v>
      </c>
    </row>
    <row r="295" spans="1:17" s="61" customFormat="1" ht="18.75">
      <c r="A295" s="1204"/>
      <c r="B295" s="1205"/>
      <c r="C295" s="1205"/>
      <c r="D295" s="1205"/>
      <c r="E295" s="1206" t="s">
        <v>767</v>
      </c>
      <c r="F295" s="1206"/>
      <c r="G295" s="1206"/>
      <c r="H295" s="1206"/>
      <c r="I295" s="1206"/>
      <c r="J295" s="1207"/>
      <c r="K295" s="169">
        <v>0</v>
      </c>
      <c r="L295" s="169">
        <v>0</v>
      </c>
      <c r="M295" s="169">
        <v>0</v>
      </c>
      <c r="N295" s="657">
        <v>0</v>
      </c>
      <c r="O295" s="266">
        <v>4000</v>
      </c>
      <c r="P295" s="891" t="str">
        <f>IF(OR(O295&lt;=0,Q295&lt;=0),"-",(((Q295-O295)*100)/O295))</f>
        <v>-</v>
      </c>
      <c r="Q295" s="1208">
        <v>0</v>
      </c>
    </row>
    <row r="296" spans="1:17" s="61" customFormat="1" ht="18.75">
      <c r="A296" s="270"/>
      <c r="B296" s="271"/>
      <c r="C296" s="271"/>
      <c r="D296" s="271"/>
      <c r="E296" s="701" t="s">
        <v>613</v>
      </c>
      <c r="F296" s="216"/>
      <c r="G296" s="216"/>
      <c r="H296" s="216"/>
      <c r="I296" s="216"/>
      <c r="J296" s="667"/>
      <c r="K296" s="168"/>
      <c r="L296" s="168"/>
      <c r="M296" s="512"/>
      <c r="N296" s="709"/>
      <c r="O296" s="1314"/>
      <c r="P296" s="1019"/>
      <c r="Q296" s="708"/>
    </row>
    <row r="297" spans="1:17" s="61" customFormat="1" ht="18.75">
      <c r="A297" s="249"/>
      <c r="B297" s="247"/>
      <c r="C297" s="247"/>
      <c r="D297" s="247"/>
      <c r="E297" s="1131" t="s">
        <v>670</v>
      </c>
      <c r="F297" s="244" t="s">
        <v>769</v>
      </c>
      <c r="G297" s="244"/>
      <c r="H297" s="244"/>
      <c r="I297" s="244"/>
      <c r="J297" s="245"/>
      <c r="K297" s="151">
        <v>0</v>
      </c>
      <c r="L297" s="151">
        <v>0</v>
      </c>
      <c r="M297" s="485">
        <v>0</v>
      </c>
      <c r="N297" s="699">
        <v>0</v>
      </c>
      <c r="O297" s="21">
        <v>0</v>
      </c>
      <c r="P297" s="890" t="s">
        <v>670</v>
      </c>
      <c r="Q297" s="256">
        <v>5000</v>
      </c>
    </row>
    <row r="298" spans="1:17" s="61" customFormat="1" ht="18.75">
      <c r="A298" s="249"/>
      <c r="B298" s="247"/>
      <c r="C298" s="247"/>
      <c r="D298" s="247"/>
      <c r="E298" s="1131" t="s">
        <v>670</v>
      </c>
      <c r="F298" s="244" t="s">
        <v>768</v>
      </c>
      <c r="G298" s="244"/>
      <c r="H298" s="244"/>
      <c r="I298" s="244"/>
      <c r="J298" s="245"/>
      <c r="K298" s="151">
        <v>0</v>
      </c>
      <c r="L298" s="151">
        <v>0</v>
      </c>
      <c r="M298" s="485">
        <v>0</v>
      </c>
      <c r="N298" s="699">
        <v>0</v>
      </c>
      <c r="O298" s="21">
        <v>0</v>
      </c>
      <c r="P298" s="890" t="s">
        <v>670</v>
      </c>
      <c r="Q298" s="256">
        <v>10000</v>
      </c>
    </row>
    <row r="299" spans="1:17" s="61" customFormat="1" ht="18.75">
      <c r="A299" s="249"/>
      <c r="B299" s="247"/>
      <c r="C299" s="247"/>
      <c r="D299" s="247"/>
      <c r="E299" s="1650" t="s">
        <v>332</v>
      </c>
      <c r="F299" s="1648"/>
      <c r="G299" s="1648"/>
      <c r="H299" s="1648"/>
      <c r="I299" s="1648"/>
      <c r="J299" s="1649"/>
      <c r="K299" s="248"/>
      <c r="L299" s="248"/>
      <c r="M299" s="518"/>
      <c r="N299" s="788"/>
      <c r="O299" s="545"/>
      <c r="P299" s="251"/>
      <c r="Q299" s="256"/>
    </row>
    <row r="300" spans="1:17" s="61" customFormat="1" ht="18.75">
      <c r="A300" s="249"/>
      <c r="B300" s="247"/>
      <c r="C300" s="247"/>
      <c r="D300" s="247"/>
      <c r="E300" s="663" t="s">
        <v>431</v>
      </c>
      <c r="F300" s="244"/>
      <c r="G300" s="244"/>
      <c r="H300" s="244"/>
      <c r="I300" s="244"/>
      <c r="J300" s="245"/>
      <c r="K300" s="248"/>
      <c r="L300" s="248"/>
      <c r="M300" s="518"/>
      <c r="N300" s="518"/>
      <c r="O300" s="545"/>
      <c r="P300" s="251"/>
      <c r="Q300" s="256"/>
    </row>
    <row r="301" spans="1:17" s="61" customFormat="1" ht="18.75">
      <c r="A301" s="249"/>
      <c r="B301" s="247"/>
      <c r="C301" s="247"/>
      <c r="D301" s="247"/>
      <c r="E301" s="244" t="s">
        <v>770</v>
      </c>
      <c r="F301" s="244"/>
      <c r="G301" s="244"/>
      <c r="H301" s="244"/>
      <c r="I301" s="244"/>
      <c r="J301" s="245"/>
      <c r="K301" s="151">
        <v>0</v>
      </c>
      <c r="L301" s="151">
        <v>0</v>
      </c>
      <c r="M301" s="151">
        <v>0</v>
      </c>
      <c r="N301" s="485">
        <v>9900</v>
      </c>
      <c r="O301" s="545">
        <v>0</v>
      </c>
      <c r="P301" s="890" t="str">
        <f>IF(OR(O301&lt;=0,Q301&lt;=0),"-",(((Q301-O301)*100)/O301))</f>
        <v>-</v>
      </c>
      <c r="Q301" s="256">
        <v>0</v>
      </c>
    </row>
    <row r="302" spans="1:17" s="61" customFormat="1" ht="18.75">
      <c r="A302" s="270"/>
      <c r="B302" s="271"/>
      <c r="C302" s="271"/>
      <c r="D302" s="271"/>
      <c r="E302" s="1651" t="s">
        <v>361</v>
      </c>
      <c r="F302" s="1652"/>
      <c r="G302" s="1652"/>
      <c r="H302" s="1652"/>
      <c r="I302" s="1652"/>
      <c r="J302" s="1653"/>
      <c r="K302" s="187"/>
      <c r="L302" s="187"/>
      <c r="M302" s="702"/>
      <c r="N302" s="702"/>
      <c r="O302" s="543"/>
      <c r="P302" s="698"/>
      <c r="Q302" s="267"/>
    </row>
    <row r="303" spans="1:17" s="61" customFormat="1" ht="18.75">
      <c r="A303" s="249"/>
      <c r="B303" s="247"/>
      <c r="C303" s="247"/>
      <c r="D303" s="247"/>
      <c r="E303" s="663" t="s">
        <v>431</v>
      </c>
      <c r="F303" s="244"/>
      <c r="G303" s="244"/>
      <c r="H303" s="244"/>
      <c r="I303" s="244"/>
      <c r="J303" s="245"/>
      <c r="K303" s="254"/>
      <c r="L303" s="254"/>
      <c r="M303" s="519"/>
      <c r="N303" s="787"/>
      <c r="O303" s="544"/>
      <c r="P303" s="255"/>
      <c r="Q303" s="257"/>
    </row>
    <row r="304" spans="1:17" s="61" customFormat="1" ht="18.75">
      <c r="A304" s="249"/>
      <c r="B304" s="247"/>
      <c r="C304" s="247"/>
      <c r="D304" s="247"/>
      <c r="E304" s="244" t="s">
        <v>723</v>
      </c>
      <c r="F304" s="244"/>
      <c r="G304" s="244"/>
      <c r="H304" s="244"/>
      <c r="I304" s="244"/>
      <c r="J304" s="245"/>
      <c r="K304" s="151">
        <v>0</v>
      </c>
      <c r="L304" s="151">
        <v>0</v>
      </c>
      <c r="M304" s="485">
        <v>0</v>
      </c>
      <c r="N304" s="699">
        <v>9990</v>
      </c>
      <c r="O304" s="544">
        <v>0</v>
      </c>
      <c r="P304" s="890" t="str">
        <f>IF(OR(O304&lt;=0,Q304&lt;=0),"-",(((Q304-O304)*100)/O304))</f>
        <v>-</v>
      </c>
      <c r="Q304" s="257">
        <v>0</v>
      </c>
    </row>
    <row r="305" spans="1:17" s="61" customFormat="1" ht="18.75">
      <c r="A305" s="249"/>
      <c r="B305" s="247"/>
      <c r="C305" s="247"/>
      <c r="D305" s="247"/>
      <c r="E305" s="244" t="s">
        <v>771</v>
      </c>
      <c r="F305" s="244"/>
      <c r="G305" s="244"/>
      <c r="H305" s="244"/>
      <c r="I305" s="244"/>
      <c r="J305" s="245"/>
      <c r="K305" s="151">
        <v>0</v>
      </c>
      <c r="L305" s="151">
        <v>0</v>
      </c>
      <c r="M305" s="485">
        <v>0</v>
      </c>
      <c r="N305" s="699">
        <v>24900</v>
      </c>
      <c r="O305" s="544">
        <v>0</v>
      </c>
      <c r="P305" s="890" t="str">
        <f>IF(OR(O305&lt;=0,Q305&lt;=0),"-",(((Q305-O305)*100)/O305))</f>
        <v>-</v>
      </c>
      <c r="Q305" s="257">
        <v>0</v>
      </c>
    </row>
    <row r="306" spans="1:17" s="61" customFormat="1" ht="18.75">
      <c r="A306" s="249"/>
      <c r="B306" s="247"/>
      <c r="C306" s="247"/>
      <c r="D306" s="247"/>
      <c r="E306" s="244" t="s">
        <v>772</v>
      </c>
      <c r="F306" s="244"/>
      <c r="G306" s="244"/>
      <c r="H306" s="244"/>
      <c r="I306" s="244"/>
      <c r="J306" s="245"/>
      <c r="K306" s="151">
        <v>0</v>
      </c>
      <c r="L306" s="151">
        <v>0</v>
      </c>
      <c r="M306" s="485">
        <v>0</v>
      </c>
      <c r="N306" s="699">
        <v>9900</v>
      </c>
      <c r="O306" s="544">
        <v>0</v>
      </c>
      <c r="P306" s="890" t="str">
        <f>IF(OR(O306&lt;=0,Q306&lt;=0),"-",(((Q306-O306)*100)/O306))</f>
        <v>-</v>
      </c>
      <c r="Q306" s="257">
        <v>0</v>
      </c>
    </row>
    <row r="307" spans="1:17" s="61" customFormat="1" ht="18.75">
      <c r="A307" s="249"/>
      <c r="B307" s="247"/>
      <c r="C307" s="247"/>
      <c r="D307" s="247"/>
      <c r="E307" s="244" t="s">
        <v>773</v>
      </c>
      <c r="F307" s="244"/>
      <c r="G307" s="244"/>
      <c r="H307" s="244"/>
      <c r="I307" s="244"/>
      <c r="J307" s="245"/>
      <c r="K307" s="151">
        <v>0</v>
      </c>
      <c r="L307" s="151">
        <v>0</v>
      </c>
      <c r="M307" s="485">
        <v>0</v>
      </c>
      <c r="N307" s="699">
        <v>26900</v>
      </c>
      <c r="O307" s="544">
        <v>0</v>
      </c>
      <c r="P307" s="890" t="str">
        <f>IF(OR(O307&lt;=0,Q307&lt;=0),"-",(((Q307-O307)*100)/O307))</f>
        <v>-</v>
      </c>
      <c r="Q307" s="257">
        <v>0</v>
      </c>
    </row>
    <row r="308" spans="1:17" s="61" customFormat="1" ht="18.75">
      <c r="A308" s="249"/>
      <c r="B308" s="247"/>
      <c r="C308" s="247"/>
      <c r="D308" s="247"/>
      <c r="E308" s="244" t="s">
        <v>439</v>
      </c>
      <c r="F308" s="244"/>
      <c r="G308" s="244"/>
      <c r="H308" s="244"/>
      <c r="I308" s="244"/>
      <c r="J308" s="245"/>
      <c r="K308" s="254"/>
      <c r="L308" s="254"/>
      <c r="M308" s="519"/>
      <c r="N308" s="787"/>
      <c r="O308" s="544"/>
      <c r="P308" s="255"/>
      <c r="Q308" s="257"/>
    </row>
    <row r="309" spans="1:17" s="61" customFormat="1" ht="18.75">
      <c r="A309" s="249"/>
      <c r="B309" s="247"/>
      <c r="C309" s="247"/>
      <c r="D309" s="247"/>
      <c r="E309" s="1650" t="s">
        <v>334</v>
      </c>
      <c r="F309" s="1648"/>
      <c r="G309" s="1648"/>
      <c r="H309" s="1648"/>
      <c r="I309" s="1648"/>
      <c r="J309" s="1649"/>
      <c r="K309" s="248"/>
      <c r="L309" s="248"/>
      <c r="M309" s="518"/>
      <c r="N309" s="788"/>
      <c r="O309" s="542"/>
      <c r="P309" s="251"/>
      <c r="Q309" s="250"/>
    </row>
    <row r="310" spans="1:17" s="61" customFormat="1" ht="18.75">
      <c r="A310" s="270"/>
      <c r="B310" s="271"/>
      <c r="C310" s="271"/>
      <c r="D310" s="271"/>
      <c r="E310" s="1719" t="s">
        <v>365</v>
      </c>
      <c r="F310" s="1719"/>
      <c r="G310" s="1719"/>
      <c r="H310" s="1719"/>
      <c r="I310" s="1719"/>
      <c r="J310" s="1720"/>
      <c r="K310" s="187"/>
      <c r="L310" s="187"/>
      <c r="M310" s="702"/>
      <c r="N310" s="702"/>
      <c r="O310" s="703"/>
      <c r="P310" s="698"/>
      <c r="Q310" s="695"/>
    </row>
    <row r="311" spans="1:17" s="61" customFormat="1" ht="18.75">
      <c r="A311" s="252"/>
      <c r="B311" s="253"/>
      <c r="C311" s="253"/>
      <c r="D311" s="253"/>
      <c r="E311" s="1648" t="s">
        <v>774</v>
      </c>
      <c r="F311" s="1648"/>
      <c r="G311" s="1648"/>
      <c r="H311" s="1648"/>
      <c r="I311" s="1648"/>
      <c r="J311" s="1649"/>
      <c r="K311" s="151">
        <v>0</v>
      </c>
      <c r="L311" s="151">
        <v>0</v>
      </c>
      <c r="M311" s="485">
        <v>9650</v>
      </c>
      <c r="N311" s="485">
        <v>0</v>
      </c>
      <c r="O311" s="544">
        <v>0</v>
      </c>
      <c r="P311" s="890" t="str">
        <f>IF(OR(O311&lt;=0,Q311&lt;=0),"-",(((Q311-O311)*100)/O311))</f>
        <v>-</v>
      </c>
      <c r="Q311" s="257">
        <v>0</v>
      </c>
    </row>
    <row r="312" spans="1:17" s="61" customFormat="1" ht="18.75">
      <c r="A312" s="249"/>
      <c r="B312" s="247"/>
      <c r="C312" s="247"/>
      <c r="D312" s="247"/>
      <c r="E312" s="1648" t="s">
        <v>775</v>
      </c>
      <c r="F312" s="1648"/>
      <c r="G312" s="1648"/>
      <c r="H312" s="1648"/>
      <c r="I312" s="1648"/>
      <c r="J312" s="1649"/>
      <c r="K312" s="151">
        <v>0</v>
      </c>
      <c r="L312" s="151">
        <v>0</v>
      </c>
      <c r="M312" s="485">
        <v>1700</v>
      </c>
      <c r="N312" s="485">
        <v>0</v>
      </c>
      <c r="O312" s="544">
        <v>0</v>
      </c>
      <c r="P312" s="890" t="str">
        <f>IF(OR(O312&lt;=0,Q312&lt;=0),"-",(((Q312-O312)*100)/O312))</f>
        <v>-</v>
      </c>
      <c r="Q312" s="257">
        <v>0</v>
      </c>
    </row>
    <row r="313" spans="1:17" s="61" customFormat="1" ht="18.75">
      <c r="A313" s="246"/>
      <c r="B313" s="115"/>
      <c r="C313" s="115"/>
      <c r="D313" s="115"/>
      <c r="E313" s="1652" t="s">
        <v>776</v>
      </c>
      <c r="F313" s="1652"/>
      <c r="G313" s="1652"/>
      <c r="H313" s="1652"/>
      <c r="I313" s="1652"/>
      <c r="J313" s="1653"/>
      <c r="K313" s="151">
        <v>0</v>
      </c>
      <c r="L313" s="151">
        <v>0</v>
      </c>
      <c r="M313" s="485">
        <v>7580</v>
      </c>
      <c r="N313" s="485">
        <v>0</v>
      </c>
      <c r="O313" s="544">
        <v>0</v>
      </c>
      <c r="P313" s="890" t="str">
        <f>IF(OR(O313&lt;=0,Q313&lt;=0),"-",(((Q313-O313)*100)/O313))</f>
        <v>-</v>
      </c>
      <c r="Q313" s="257">
        <v>0</v>
      </c>
    </row>
    <row r="314" spans="1:17" s="61" customFormat="1" ht="18.75">
      <c r="A314" s="249"/>
      <c r="B314" s="247"/>
      <c r="C314" s="247"/>
      <c r="D314" s="247"/>
      <c r="E314" s="1670" t="s">
        <v>777</v>
      </c>
      <c r="F314" s="1670"/>
      <c r="G314" s="1670"/>
      <c r="H314" s="1670"/>
      <c r="I314" s="1670"/>
      <c r="J314" s="1671"/>
      <c r="K314" s="151">
        <v>0</v>
      </c>
      <c r="L314" s="151">
        <v>0</v>
      </c>
      <c r="M314" s="485">
        <v>38000</v>
      </c>
      <c r="N314" s="485">
        <v>0</v>
      </c>
      <c r="O314" s="545">
        <v>0</v>
      </c>
      <c r="P314" s="890" t="str">
        <f>IF(OR(O314&lt;=0,Q314&lt;=0),"-",(((Q314-O314)*100)/O314))</f>
        <v>-</v>
      </c>
      <c r="Q314" s="256">
        <v>0</v>
      </c>
    </row>
    <row r="315" spans="1:17" s="61" customFormat="1" ht="18.75">
      <c r="A315" s="270"/>
      <c r="B315" s="271"/>
      <c r="C315" s="271"/>
      <c r="D315" s="271"/>
      <c r="E315" s="704" t="s">
        <v>431</v>
      </c>
      <c r="F315" s="705"/>
      <c r="G315" s="705"/>
      <c r="H315" s="705"/>
      <c r="I315" s="705"/>
      <c r="J315" s="706"/>
      <c r="K315" s="168"/>
      <c r="L315" s="168"/>
      <c r="M315" s="512"/>
      <c r="N315" s="512"/>
      <c r="O315" s="707"/>
      <c r="P315" s="1019"/>
      <c r="Q315" s="708"/>
    </row>
    <row r="316" spans="1:17" s="61" customFormat="1" ht="18.75">
      <c r="A316" s="1204"/>
      <c r="B316" s="1205"/>
      <c r="C316" s="1205"/>
      <c r="D316" s="1205"/>
      <c r="E316" s="1659" t="s">
        <v>774</v>
      </c>
      <c r="F316" s="1659"/>
      <c r="G316" s="1659"/>
      <c r="H316" s="1659"/>
      <c r="I316" s="1659"/>
      <c r="J316" s="1660"/>
      <c r="K316" s="169">
        <v>0</v>
      </c>
      <c r="L316" s="169">
        <v>0</v>
      </c>
      <c r="M316" s="504">
        <v>0</v>
      </c>
      <c r="N316" s="504">
        <v>15900</v>
      </c>
      <c r="O316" s="1209">
        <v>0</v>
      </c>
      <c r="P316" s="891" t="str">
        <f>IF(OR(O316&lt;=0,Q316&lt;=0),"-",(((Q316-O316)*100)/O316))</f>
        <v>-</v>
      </c>
      <c r="Q316" s="1208">
        <v>0</v>
      </c>
    </row>
    <row r="317" spans="1:17" s="61" customFormat="1" ht="18.75">
      <c r="A317" s="270"/>
      <c r="B317" s="271"/>
      <c r="C317" s="271"/>
      <c r="D317" s="271"/>
      <c r="E317" s="1652" t="s">
        <v>775</v>
      </c>
      <c r="F317" s="1652"/>
      <c r="G317" s="1652"/>
      <c r="H317" s="1652"/>
      <c r="I317" s="1652"/>
      <c r="J317" s="1653"/>
      <c r="K317" s="168">
        <v>0</v>
      </c>
      <c r="L317" s="168">
        <v>0</v>
      </c>
      <c r="M317" s="512">
        <v>0</v>
      </c>
      <c r="N317" s="512">
        <v>3000</v>
      </c>
      <c r="O317" s="707">
        <v>0</v>
      </c>
      <c r="P317" s="1019" t="str">
        <f>IF(OR(O317&lt;=0,Q317&lt;=0),"-",(((Q317-O317)*100)/O317))</f>
        <v>-</v>
      </c>
      <c r="Q317" s="1315">
        <v>0</v>
      </c>
    </row>
    <row r="318" spans="1:17" s="61" customFormat="1" ht="18.75">
      <c r="A318" s="270"/>
      <c r="B318" s="271"/>
      <c r="C318" s="271"/>
      <c r="D318" s="271"/>
      <c r="E318" s="704" t="s">
        <v>613</v>
      </c>
      <c r="F318" s="705"/>
      <c r="G318" s="705"/>
      <c r="H318" s="705"/>
      <c r="I318" s="705"/>
      <c r="J318" s="706"/>
      <c r="K318" s="168"/>
      <c r="L318" s="168"/>
      <c r="M318" s="512"/>
      <c r="N318" s="512"/>
      <c r="O318" s="707"/>
      <c r="P318" s="1019"/>
      <c r="Q318" s="708"/>
    </row>
    <row r="319" spans="1:17" s="61" customFormat="1" ht="18.75">
      <c r="A319" s="270"/>
      <c r="B319" s="271"/>
      <c r="C319" s="271"/>
      <c r="D319" s="271"/>
      <c r="E319" s="1132" t="s">
        <v>670</v>
      </c>
      <c r="F319" s="216" t="s">
        <v>778</v>
      </c>
      <c r="G319" s="216"/>
      <c r="H319" s="216"/>
      <c r="I319" s="216"/>
      <c r="J319" s="667"/>
      <c r="K319" s="168">
        <v>0</v>
      </c>
      <c r="L319" s="168">
        <v>0</v>
      </c>
      <c r="M319" s="512">
        <v>0</v>
      </c>
      <c r="N319" s="512">
        <v>0</v>
      </c>
      <c r="O319" s="707">
        <v>0</v>
      </c>
      <c r="P319" s="1019" t="s">
        <v>670</v>
      </c>
      <c r="Q319" s="256">
        <v>16000</v>
      </c>
    </row>
    <row r="320" spans="1:17" s="61" customFormat="1" ht="18.75">
      <c r="A320" s="270"/>
      <c r="B320" s="271"/>
      <c r="C320" s="271"/>
      <c r="D320" s="271"/>
      <c r="E320" s="1132" t="s">
        <v>670</v>
      </c>
      <c r="F320" s="216" t="s">
        <v>779</v>
      </c>
      <c r="G320" s="216"/>
      <c r="H320" s="216"/>
      <c r="I320" s="216"/>
      <c r="J320" s="667"/>
      <c r="K320" s="168">
        <v>0</v>
      </c>
      <c r="L320" s="168">
        <v>0</v>
      </c>
      <c r="M320" s="512">
        <v>0</v>
      </c>
      <c r="N320" s="512">
        <v>0</v>
      </c>
      <c r="O320" s="707">
        <v>0</v>
      </c>
      <c r="P320" s="1019" t="s">
        <v>670</v>
      </c>
      <c r="Q320" s="256">
        <v>2800</v>
      </c>
    </row>
    <row r="321" spans="1:17" s="61" customFormat="1" ht="18.75">
      <c r="A321" s="270"/>
      <c r="B321" s="271"/>
      <c r="C321" s="271"/>
      <c r="D321" s="271"/>
      <c r="E321" s="1651" t="s">
        <v>489</v>
      </c>
      <c r="F321" s="1652"/>
      <c r="G321" s="1652"/>
      <c r="H321" s="1652"/>
      <c r="I321" s="1652"/>
      <c r="J321" s="1653"/>
      <c r="K321" s="168">
        <v>0</v>
      </c>
      <c r="L321" s="168">
        <v>0</v>
      </c>
      <c r="M321" s="512">
        <v>0</v>
      </c>
      <c r="N321" s="512">
        <v>0</v>
      </c>
      <c r="O321" s="707">
        <v>20000</v>
      </c>
      <c r="P321" s="777">
        <f>IF(OR(O321&lt;=0,Q321&lt;=0),"-",(((Q321-O321)*100)/O321))</f>
        <v>0</v>
      </c>
      <c r="Q321" s="708">
        <v>20000</v>
      </c>
    </row>
    <row r="322" spans="1:17" ht="18.75">
      <c r="A322" s="1691" t="s">
        <v>160</v>
      </c>
      <c r="B322" s="1692"/>
      <c r="C322" s="1692"/>
      <c r="D322" s="1692"/>
      <c r="E322" s="1692"/>
      <c r="F322" s="1692"/>
      <c r="G322" s="1692"/>
      <c r="H322" s="1692"/>
      <c r="I322" s="1692"/>
      <c r="J322" s="1693"/>
      <c r="K322" s="714">
        <f>SUM(K283:K321)</f>
        <v>0</v>
      </c>
      <c r="L322" s="714">
        <f>SUM(L283:L321)</f>
        <v>0</v>
      </c>
      <c r="M322" s="714">
        <f>SUM(M283:M321)</f>
        <v>135630</v>
      </c>
      <c r="N322" s="1290">
        <f>SUM(N283:N321)</f>
        <v>109740</v>
      </c>
      <c r="O322" s="1291">
        <f>SUM(O283:O321)</f>
        <v>40000</v>
      </c>
      <c r="P322" s="1030">
        <f>IF(OR(O322&lt;=0,Q322&lt;=0),"-",(((Q322-O322)*100)/O322))</f>
        <v>34.5</v>
      </c>
      <c r="Q322" s="1292">
        <f>SUM(Q283:Q321)</f>
        <v>53800</v>
      </c>
    </row>
    <row r="323" spans="1:17" ht="19.5" thickBot="1">
      <c r="A323" s="1694" t="s">
        <v>41</v>
      </c>
      <c r="B323" s="1695"/>
      <c r="C323" s="1695"/>
      <c r="D323" s="1695"/>
      <c r="E323" s="1695"/>
      <c r="F323" s="1695"/>
      <c r="G323" s="1695"/>
      <c r="H323" s="1695"/>
      <c r="I323" s="1695"/>
      <c r="J323" s="1696"/>
      <c r="K323" s="1356">
        <f>K248+K278+K322</f>
        <v>0</v>
      </c>
      <c r="L323" s="1356">
        <f>L248+L278+L322</f>
        <v>50543</v>
      </c>
      <c r="M323" s="1356">
        <f>M248+M278+M322</f>
        <v>4299903.67</v>
      </c>
      <c r="N323" s="1357">
        <f>N248+N278+N322</f>
        <v>4257694.05</v>
      </c>
      <c r="O323" s="1358">
        <f>O248+O278+O322</f>
        <v>5704700</v>
      </c>
      <c r="P323" s="1359">
        <f>IF(OR(O323&lt;=0,Q323&lt;=0),"-",(((Q323-O323)*100)/O323))</f>
        <v>7.059091626202956</v>
      </c>
      <c r="Q323" s="1360">
        <f>Q322+Q278+Q248</f>
        <v>6107400</v>
      </c>
    </row>
    <row r="324" spans="1:17" ht="21.75" thickTop="1">
      <c r="A324" s="1707" t="s">
        <v>238</v>
      </c>
      <c r="B324" s="1708"/>
      <c r="C324" s="1708"/>
      <c r="D324" s="1708"/>
      <c r="E324" s="1708"/>
      <c r="F324" s="1708"/>
      <c r="G324" s="1708"/>
      <c r="H324" s="1708"/>
      <c r="I324" s="1708"/>
      <c r="J324" s="133"/>
      <c r="K324" s="89"/>
      <c r="L324" s="89"/>
      <c r="M324" s="484"/>
      <c r="N324" s="484"/>
      <c r="O324" s="493"/>
      <c r="P324" s="1026"/>
      <c r="Q324" s="89"/>
    </row>
    <row r="325" spans="1:17" ht="21.75" customHeight="1">
      <c r="A325" s="2"/>
      <c r="B325" s="1624" t="s">
        <v>255</v>
      </c>
      <c r="C325" s="1625"/>
      <c r="D325" s="1625"/>
      <c r="E325" s="1625"/>
      <c r="F325" s="1625"/>
      <c r="G325" s="1625"/>
      <c r="H325" s="1625"/>
      <c r="I325" s="1625"/>
      <c r="J325" s="1626"/>
      <c r="K325" s="18"/>
      <c r="L325" s="18"/>
      <c r="M325" s="483"/>
      <c r="N325" s="483"/>
      <c r="O325" s="492"/>
      <c r="P325" s="1027"/>
      <c r="Q325" s="18"/>
    </row>
    <row r="326" spans="1:17" ht="21.75" customHeight="1">
      <c r="A326" s="2"/>
      <c r="B326" s="10"/>
      <c r="C326" s="1625" t="s">
        <v>240</v>
      </c>
      <c r="D326" s="1625"/>
      <c r="E326" s="1625"/>
      <c r="F326" s="1625"/>
      <c r="G326" s="1625"/>
      <c r="H326" s="1625"/>
      <c r="I326" s="1625"/>
      <c r="J326" s="1626"/>
      <c r="K326" s="18"/>
      <c r="L326" s="18"/>
      <c r="M326" s="483"/>
      <c r="N326" s="483"/>
      <c r="O326" s="492"/>
      <c r="P326" s="1027"/>
      <c r="Q326" s="18"/>
    </row>
    <row r="327" spans="1:17" ht="21.75" customHeight="1">
      <c r="A327" s="20"/>
      <c r="B327" s="15"/>
      <c r="C327" s="15"/>
      <c r="D327" s="3" t="s">
        <v>242</v>
      </c>
      <c r="E327" s="3"/>
      <c r="F327" s="3"/>
      <c r="G327" s="3"/>
      <c r="H327" s="3"/>
      <c r="I327" s="3"/>
      <c r="J327" s="4"/>
      <c r="K327" s="18"/>
      <c r="L327" s="18"/>
      <c r="M327" s="483"/>
      <c r="N327" s="483"/>
      <c r="O327" s="492"/>
      <c r="P327" s="1027"/>
      <c r="Q327" s="18"/>
    </row>
    <row r="328" spans="1:17" ht="18.75">
      <c r="A328" s="20"/>
      <c r="B328" s="15"/>
      <c r="C328" s="15"/>
      <c r="D328" s="15"/>
      <c r="E328" s="1622" t="s">
        <v>130</v>
      </c>
      <c r="F328" s="1622"/>
      <c r="G328" s="1622"/>
      <c r="H328" s="1622"/>
      <c r="I328" s="1622"/>
      <c r="J328" s="1623"/>
      <c r="K328" s="18">
        <v>2404994.84</v>
      </c>
      <c r="L328" s="18">
        <v>2491558.89</v>
      </c>
      <c r="M328" s="485">
        <v>2964135.51</v>
      </c>
      <c r="N328" s="699">
        <v>2934029.72</v>
      </c>
      <c r="O328" s="492">
        <v>4455700</v>
      </c>
      <c r="P328" s="890">
        <f aca="true" t="shared" si="13" ref="P328:P336">IF(OR(O328&lt;=0,Q328&lt;=0),"-",(((Q328-O328)*100)/O328))</f>
        <v>16.116435128038244</v>
      </c>
      <c r="Q328" s="18">
        <v>5173800</v>
      </c>
    </row>
    <row r="329" spans="1:17" ht="18.75">
      <c r="A329" s="20"/>
      <c r="B329" s="15"/>
      <c r="C329" s="15"/>
      <c r="D329" s="15"/>
      <c r="E329" s="1622" t="s">
        <v>279</v>
      </c>
      <c r="F329" s="1622"/>
      <c r="G329" s="1622"/>
      <c r="H329" s="1622"/>
      <c r="I329" s="1622"/>
      <c r="J329" s="1623"/>
      <c r="K329" s="18">
        <v>250543.7</v>
      </c>
      <c r="L329" s="18">
        <v>202450.65</v>
      </c>
      <c r="M329" s="485">
        <v>67782.86</v>
      </c>
      <c r="N329" s="699">
        <v>62392.58</v>
      </c>
      <c r="O329" s="492">
        <v>71000</v>
      </c>
      <c r="P329" s="890">
        <f t="shared" si="13"/>
        <v>-5.352112676056338</v>
      </c>
      <c r="Q329" s="18">
        <v>67200</v>
      </c>
    </row>
    <row r="330" spans="1:17" ht="18.75">
      <c r="A330" s="50"/>
      <c r="B330" s="51"/>
      <c r="C330" s="51"/>
      <c r="D330" s="51"/>
      <c r="E330" s="1654" t="s">
        <v>131</v>
      </c>
      <c r="F330" s="1654"/>
      <c r="G330" s="1654"/>
      <c r="H330" s="1654"/>
      <c r="I330" s="1654"/>
      <c r="J330" s="1655"/>
      <c r="K330" s="89">
        <v>58800</v>
      </c>
      <c r="L330" s="89">
        <v>67200</v>
      </c>
      <c r="M330" s="512">
        <v>67200</v>
      </c>
      <c r="N330" s="709">
        <v>73600</v>
      </c>
      <c r="O330" s="493">
        <v>121200</v>
      </c>
      <c r="P330" s="1019">
        <f t="shared" si="13"/>
        <v>0</v>
      </c>
      <c r="Q330" s="89">
        <v>121200</v>
      </c>
    </row>
    <row r="331" spans="1:17" ht="18.75">
      <c r="A331" s="20"/>
      <c r="B331" s="15"/>
      <c r="C331" s="15"/>
      <c r="D331" s="15"/>
      <c r="E331" s="1622" t="s">
        <v>18</v>
      </c>
      <c r="F331" s="1622"/>
      <c r="G331" s="1622"/>
      <c r="H331" s="1622"/>
      <c r="I331" s="1622"/>
      <c r="J331" s="1623"/>
      <c r="K331" s="18">
        <v>286140</v>
      </c>
      <c r="L331" s="18">
        <v>306060</v>
      </c>
      <c r="M331" s="485">
        <v>408260</v>
      </c>
      <c r="N331" s="485">
        <v>379820</v>
      </c>
      <c r="O331" s="548">
        <v>463100</v>
      </c>
      <c r="P331" s="890">
        <f t="shared" si="13"/>
        <v>2.9799179442884904</v>
      </c>
      <c r="Q331" s="139">
        <v>476900</v>
      </c>
    </row>
    <row r="332" spans="1:17" ht="18.75">
      <c r="A332" s="20"/>
      <c r="B332" s="15"/>
      <c r="C332" s="15"/>
      <c r="D332" s="15"/>
      <c r="E332" s="1622" t="s">
        <v>19</v>
      </c>
      <c r="F332" s="1622"/>
      <c r="G332" s="1622"/>
      <c r="H332" s="1622"/>
      <c r="I332" s="1622"/>
      <c r="J332" s="1623"/>
      <c r="K332" s="18">
        <v>33960</v>
      </c>
      <c r="L332" s="18">
        <v>20580</v>
      </c>
      <c r="M332" s="511">
        <v>1315</v>
      </c>
      <c r="N332" s="511">
        <v>0</v>
      </c>
      <c r="O332" s="548">
        <v>0</v>
      </c>
      <c r="P332" s="890" t="str">
        <f t="shared" si="13"/>
        <v>-</v>
      </c>
      <c r="Q332" s="139">
        <v>0</v>
      </c>
    </row>
    <row r="333" spans="1:17" ht="18.75">
      <c r="A333" s="50"/>
      <c r="B333" s="51"/>
      <c r="C333" s="51"/>
      <c r="D333" s="51"/>
      <c r="E333" s="1654" t="s">
        <v>132</v>
      </c>
      <c r="F333" s="1654"/>
      <c r="G333" s="1654"/>
      <c r="H333" s="1654"/>
      <c r="I333" s="1654"/>
      <c r="J333" s="1655"/>
      <c r="K333" s="89">
        <v>1275237.32</v>
      </c>
      <c r="L333" s="89">
        <v>1659823.68</v>
      </c>
      <c r="M333" s="484">
        <v>2436905.16</v>
      </c>
      <c r="N333" s="484">
        <v>2350885.8</v>
      </c>
      <c r="O333" s="493">
        <v>2652200</v>
      </c>
      <c r="P333" s="1019">
        <f t="shared" si="13"/>
        <v>7.469270794057763</v>
      </c>
      <c r="Q333" s="89">
        <v>2850300</v>
      </c>
    </row>
    <row r="334" spans="1:17" ht="18.75">
      <c r="A334" s="90"/>
      <c r="B334" s="91"/>
      <c r="C334" s="91"/>
      <c r="D334" s="91"/>
      <c r="E334" s="1634" t="s">
        <v>133</v>
      </c>
      <c r="F334" s="1634"/>
      <c r="G334" s="1634"/>
      <c r="H334" s="1634"/>
      <c r="I334" s="1634"/>
      <c r="J334" s="1635"/>
      <c r="K334" s="92">
        <v>732788.49</v>
      </c>
      <c r="L334" s="92">
        <v>825944.55</v>
      </c>
      <c r="M334" s="520">
        <v>146615</v>
      </c>
      <c r="N334" s="520">
        <v>328501.61</v>
      </c>
      <c r="O334" s="547">
        <v>377400</v>
      </c>
      <c r="P334" s="891">
        <f t="shared" si="13"/>
        <v>-2.2257551669316373</v>
      </c>
      <c r="Q334" s="92">
        <v>369000</v>
      </c>
    </row>
    <row r="335" spans="1:17" ht="18.75">
      <c r="A335" s="1665" t="s">
        <v>134</v>
      </c>
      <c r="B335" s="1666"/>
      <c r="C335" s="1666"/>
      <c r="D335" s="1666"/>
      <c r="E335" s="1666"/>
      <c r="F335" s="1666"/>
      <c r="G335" s="1666"/>
      <c r="H335" s="1666"/>
      <c r="I335" s="1666"/>
      <c r="J335" s="1667"/>
      <c r="K335" s="1326">
        <f>SUM(K328:K334)</f>
        <v>5042464.350000001</v>
      </c>
      <c r="L335" s="1326">
        <f>SUM(L328:L334)</f>
        <v>5573617.77</v>
      </c>
      <c r="M335" s="1326">
        <f>SUM(M328:M334)</f>
        <v>6092213.529999999</v>
      </c>
      <c r="N335" s="1349">
        <f>SUM(N328:N334)</f>
        <v>6129229.71</v>
      </c>
      <c r="O335" s="1350">
        <f>SUM(O328:O334)</f>
        <v>8140600</v>
      </c>
      <c r="P335" s="1336">
        <f t="shared" si="13"/>
        <v>11.27435324177579</v>
      </c>
      <c r="Q335" s="1351">
        <f>SUM(Q328:Q334)</f>
        <v>9058400</v>
      </c>
    </row>
    <row r="336" spans="1:17" ht="19.5" thickBot="1">
      <c r="A336" s="1656" t="s">
        <v>135</v>
      </c>
      <c r="B336" s="1657"/>
      <c r="C336" s="1657"/>
      <c r="D336" s="1657"/>
      <c r="E336" s="1657"/>
      <c r="F336" s="1657"/>
      <c r="G336" s="1657"/>
      <c r="H336" s="1657"/>
      <c r="I336" s="1657"/>
      <c r="J336" s="1658"/>
      <c r="K336" s="1293">
        <f>K335</f>
        <v>5042464.350000001</v>
      </c>
      <c r="L336" s="1293">
        <f>L335</f>
        <v>5573617.77</v>
      </c>
      <c r="M336" s="1293">
        <f>M335</f>
        <v>6092213.529999999</v>
      </c>
      <c r="N336" s="1294">
        <f>N335</f>
        <v>6129229.71</v>
      </c>
      <c r="O336" s="1295">
        <f>O335</f>
        <v>8140600</v>
      </c>
      <c r="P336" s="1032">
        <f t="shared" si="13"/>
        <v>11.27435324177579</v>
      </c>
      <c r="Q336" s="1296">
        <f>Q335</f>
        <v>9058400</v>
      </c>
    </row>
    <row r="337" spans="1:17" ht="19.5" thickTop="1">
      <c r="A337" s="20"/>
      <c r="B337" s="15"/>
      <c r="C337" s="1625" t="s">
        <v>243</v>
      </c>
      <c r="D337" s="1625"/>
      <c r="E337" s="1625"/>
      <c r="F337" s="1625"/>
      <c r="G337" s="1625"/>
      <c r="H337" s="1625"/>
      <c r="I337" s="1625"/>
      <c r="J337" s="1626"/>
      <c r="K337" s="18"/>
      <c r="L337" s="18"/>
      <c r="M337" s="483"/>
      <c r="N337" s="483"/>
      <c r="O337" s="492"/>
      <c r="P337" s="1027"/>
      <c r="Q337" s="18"/>
    </row>
    <row r="338" spans="1:17" ht="18.75">
      <c r="A338" s="20"/>
      <c r="B338" s="15"/>
      <c r="C338" s="15"/>
      <c r="D338" s="3" t="s">
        <v>244</v>
      </c>
      <c r="E338" s="3"/>
      <c r="F338" s="3"/>
      <c r="G338" s="3"/>
      <c r="H338" s="3"/>
      <c r="I338" s="3"/>
      <c r="J338" s="4"/>
      <c r="K338" s="18"/>
      <c r="L338" s="18"/>
      <c r="M338" s="483"/>
      <c r="N338" s="483"/>
      <c r="O338" s="492"/>
      <c r="P338" s="1027"/>
      <c r="Q338" s="18"/>
    </row>
    <row r="339" spans="1:17" ht="18.75">
      <c r="A339" s="20"/>
      <c r="B339" s="15"/>
      <c r="C339" s="15"/>
      <c r="D339" s="15"/>
      <c r="E339" s="1622" t="s">
        <v>20</v>
      </c>
      <c r="F339" s="1622"/>
      <c r="G339" s="1622"/>
      <c r="H339" s="1622"/>
      <c r="I339" s="1622"/>
      <c r="J339" s="1623"/>
      <c r="K339" s="18">
        <v>7200</v>
      </c>
      <c r="L339" s="18">
        <v>15000</v>
      </c>
      <c r="M339" s="511">
        <v>13500</v>
      </c>
      <c r="N339" s="511">
        <v>0</v>
      </c>
      <c r="O339" s="548">
        <v>30000</v>
      </c>
      <c r="P339" s="890">
        <f aca="true" t="shared" si="14" ref="P339:P344">IF(OR(O339&lt;=0,Q339&lt;=0),"-",(((Q339-O339)*100)/O339))</f>
        <v>0</v>
      </c>
      <c r="Q339" s="139">
        <v>30000</v>
      </c>
    </row>
    <row r="340" spans="1:17" ht="18.75">
      <c r="A340" s="20"/>
      <c r="B340" s="15"/>
      <c r="C340" s="15"/>
      <c r="D340" s="15"/>
      <c r="E340" s="1622" t="s">
        <v>136</v>
      </c>
      <c r="F340" s="1622"/>
      <c r="G340" s="1622"/>
      <c r="H340" s="1622"/>
      <c r="I340" s="1622"/>
      <c r="J340" s="1623"/>
      <c r="K340" s="18">
        <v>154210</v>
      </c>
      <c r="L340" s="18">
        <v>139110</v>
      </c>
      <c r="M340" s="483">
        <v>101640</v>
      </c>
      <c r="N340" s="483">
        <v>51710</v>
      </c>
      <c r="O340" s="492">
        <v>174600</v>
      </c>
      <c r="P340" s="890">
        <f t="shared" si="14"/>
        <v>4.0664375715922105</v>
      </c>
      <c r="Q340" s="18">
        <v>181700</v>
      </c>
    </row>
    <row r="341" spans="1:17" ht="18.75">
      <c r="A341" s="50"/>
      <c r="B341" s="51"/>
      <c r="C341" s="51"/>
      <c r="D341" s="51"/>
      <c r="E341" s="1654" t="s">
        <v>137</v>
      </c>
      <c r="F341" s="1654"/>
      <c r="G341" s="1654"/>
      <c r="H341" s="1654"/>
      <c r="I341" s="1654"/>
      <c r="J341" s="1655"/>
      <c r="K341" s="89">
        <v>224020.97</v>
      </c>
      <c r="L341" s="89">
        <v>308864.52</v>
      </c>
      <c r="M341" s="484">
        <v>333500</v>
      </c>
      <c r="N341" s="484">
        <v>319959.68</v>
      </c>
      <c r="O341" s="493">
        <v>531600</v>
      </c>
      <c r="P341" s="1019">
        <f t="shared" si="14"/>
        <v>6.094808126410835</v>
      </c>
      <c r="Q341" s="89">
        <v>564000</v>
      </c>
    </row>
    <row r="342" spans="1:17" ht="18.75">
      <c r="A342" s="20"/>
      <c r="B342" s="15"/>
      <c r="C342" s="15"/>
      <c r="D342" s="15"/>
      <c r="E342" s="1622" t="s">
        <v>138</v>
      </c>
      <c r="F342" s="1622"/>
      <c r="G342" s="1622"/>
      <c r="H342" s="1622"/>
      <c r="I342" s="1622"/>
      <c r="J342" s="1623"/>
      <c r="K342" s="18">
        <v>66730</v>
      </c>
      <c r="L342" s="18">
        <v>54095</v>
      </c>
      <c r="M342" s="483">
        <v>66237</v>
      </c>
      <c r="N342" s="483">
        <v>51180</v>
      </c>
      <c r="O342" s="492">
        <v>96100</v>
      </c>
      <c r="P342" s="890">
        <f t="shared" si="14"/>
        <v>-9.157127991675338</v>
      </c>
      <c r="Q342" s="18">
        <v>87300</v>
      </c>
    </row>
    <row r="343" spans="1:17" ht="18.75">
      <c r="A343" s="90"/>
      <c r="B343" s="91"/>
      <c r="C343" s="91"/>
      <c r="D343" s="91"/>
      <c r="E343" s="1634" t="s">
        <v>139</v>
      </c>
      <c r="F343" s="1634"/>
      <c r="G343" s="1634"/>
      <c r="H343" s="1634"/>
      <c r="I343" s="1634"/>
      <c r="J343" s="1635"/>
      <c r="K343" s="92">
        <v>194709</v>
      </c>
      <c r="L343" s="92">
        <v>19713</v>
      </c>
      <c r="M343" s="520">
        <v>0</v>
      </c>
      <c r="N343" s="520">
        <v>0</v>
      </c>
      <c r="O343" s="536">
        <v>0</v>
      </c>
      <c r="P343" s="891" t="str">
        <f t="shared" si="14"/>
        <v>-</v>
      </c>
      <c r="Q343" s="169">
        <v>0</v>
      </c>
    </row>
    <row r="344" spans="1:17" ht="18.75">
      <c r="A344" s="1665" t="s">
        <v>140</v>
      </c>
      <c r="B344" s="1666"/>
      <c r="C344" s="1666"/>
      <c r="D344" s="1666"/>
      <c r="E344" s="1666"/>
      <c r="F344" s="1666"/>
      <c r="G344" s="1666"/>
      <c r="H344" s="1666"/>
      <c r="I344" s="1666"/>
      <c r="J344" s="1667"/>
      <c r="K344" s="1326">
        <f>SUM(K339:K343)</f>
        <v>646869.97</v>
      </c>
      <c r="L344" s="1326">
        <f>SUM(L339:L343)</f>
        <v>536782.52</v>
      </c>
      <c r="M344" s="1326">
        <f>SUM(M339:M343)</f>
        <v>514877</v>
      </c>
      <c r="N344" s="1327">
        <f>SUM(N339:N343)</f>
        <v>422849.68</v>
      </c>
      <c r="O344" s="1328">
        <f>SUM(O339:O343)</f>
        <v>832300</v>
      </c>
      <c r="P344" s="1336">
        <f t="shared" si="14"/>
        <v>3.6885738315511234</v>
      </c>
      <c r="Q344" s="1326">
        <f>SUM(Q339:Q343)</f>
        <v>863000</v>
      </c>
    </row>
    <row r="345" spans="1:17" ht="18.75">
      <c r="A345" s="50"/>
      <c r="B345" s="51"/>
      <c r="C345" s="51"/>
      <c r="D345" s="33" t="s">
        <v>245</v>
      </c>
      <c r="E345" s="51"/>
      <c r="F345" s="51"/>
      <c r="G345" s="51"/>
      <c r="H345" s="51"/>
      <c r="I345" s="51"/>
      <c r="J345" s="56"/>
      <c r="K345" s="89"/>
      <c r="L345" s="89"/>
      <c r="M345" s="484"/>
      <c r="N345" s="484"/>
      <c r="O345" s="493"/>
      <c r="P345" s="1026"/>
      <c r="Q345" s="89"/>
    </row>
    <row r="346" spans="1:17" ht="18.75">
      <c r="A346" s="20"/>
      <c r="B346" s="15"/>
      <c r="C346" s="15"/>
      <c r="D346" s="15"/>
      <c r="E346" s="1622" t="s">
        <v>141</v>
      </c>
      <c r="F346" s="1622"/>
      <c r="G346" s="1622"/>
      <c r="H346" s="1622"/>
      <c r="I346" s="1622"/>
      <c r="J346" s="1623"/>
      <c r="K346" s="18">
        <v>547300</v>
      </c>
      <c r="L346" s="18">
        <v>518710</v>
      </c>
      <c r="M346" s="483">
        <v>644381.2</v>
      </c>
      <c r="N346" s="483">
        <v>739067.38</v>
      </c>
      <c r="O346" s="492">
        <v>1000000</v>
      </c>
      <c r="P346" s="890">
        <f>IF(OR(O346&lt;=0,Q346&lt;=0),"-",(((Q346-O346)*100)/O346))</f>
        <v>0</v>
      </c>
      <c r="Q346" s="18">
        <v>1000000</v>
      </c>
    </row>
    <row r="347" spans="1:17" ht="18.75">
      <c r="A347" s="20"/>
      <c r="B347" s="15"/>
      <c r="C347" s="15"/>
      <c r="D347" s="15"/>
      <c r="E347" s="29" t="s">
        <v>142</v>
      </c>
      <c r="F347" s="14"/>
      <c r="G347" s="14"/>
      <c r="H347" s="14"/>
      <c r="I347" s="14"/>
      <c r="J347" s="17"/>
      <c r="K347" s="18"/>
      <c r="L347" s="18"/>
      <c r="M347" s="483"/>
      <c r="N347" s="712"/>
      <c r="O347" s="492"/>
      <c r="P347" s="54"/>
      <c r="Q347" s="18"/>
    </row>
    <row r="348" spans="1:17" ht="18.75">
      <c r="A348" s="50"/>
      <c r="B348" s="51"/>
      <c r="C348" s="51"/>
      <c r="D348" s="51"/>
      <c r="E348" s="85"/>
      <c r="F348" s="1711" t="s">
        <v>780</v>
      </c>
      <c r="G348" s="1711"/>
      <c r="H348" s="1711"/>
      <c r="I348" s="1711"/>
      <c r="J348" s="1712"/>
      <c r="K348" s="18">
        <v>18740</v>
      </c>
      <c r="L348" s="18">
        <v>31680</v>
      </c>
      <c r="M348" s="18">
        <v>66173</v>
      </c>
      <c r="N348" s="712">
        <v>22030</v>
      </c>
      <c r="O348" s="493">
        <v>100000</v>
      </c>
      <c r="P348" s="1019">
        <f>IF(OR(O348&lt;=0,Q348&lt;=0),"-",(((Q348-O348)*100)/O348))</f>
        <v>0</v>
      </c>
      <c r="Q348" s="89">
        <v>100000</v>
      </c>
    </row>
    <row r="349" spans="1:17" ht="18.75">
      <c r="A349" s="20"/>
      <c r="B349" s="15"/>
      <c r="C349" s="15"/>
      <c r="D349" s="15"/>
      <c r="E349" s="14"/>
      <c r="F349" s="1622" t="s">
        <v>781</v>
      </c>
      <c r="G349" s="1622"/>
      <c r="H349" s="1622"/>
      <c r="I349" s="1622"/>
      <c r="J349" s="1623"/>
      <c r="K349" s="18">
        <v>18540</v>
      </c>
      <c r="L349" s="18">
        <v>58862</v>
      </c>
      <c r="M349" s="18">
        <v>51190</v>
      </c>
      <c r="N349" s="712">
        <v>19646</v>
      </c>
      <c r="O349" s="492">
        <v>70000</v>
      </c>
      <c r="P349" s="890">
        <f>IF(OR(O349&lt;=0,Q349&lt;=0),"-",(((Q349-O349)*100)/O349))</f>
        <v>42.857142857142854</v>
      </c>
      <c r="Q349" s="18">
        <v>100000</v>
      </c>
    </row>
    <row r="350" spans="1:17" ht="18.75">
      <c r="A350" s="20"/>
      <c r="B350" s="15"/>
      <c r="C350" s="15"/>
      <c r="D350" s="15"/>
      <c r="E350" s="14"/>
      <c r="F350" s="837" t="s">
        <v>782</v>
      </c>
      <c r="G350" s="104"/>
      <c r="H350" s="104"/>
      <c r="I350" s="104"/>
      <c r="J350" s="122"/>
      <c r="K350" s="282">
        <v>0</v>
      </c>
      <c r="L350" s="282">
        <v>0</v>
      </c>
      <c r="M350" s="282">
        <v>717600</v>
      </c>
      <c r="N350" s="712">
        <v>0</v>
      </c>
      <c r="O350" s="492">
        <v>0</v>
      </c>
      <c r="P350" s="890" t="str">
        <f>IF(OR(O350&lt;=0,Q350&lt;=0),"-",(((Q350-O350)*100)/O350))</f>
        <v>-</v>
      </c>
      <c r="Q350" s="18">
        <v>0</v>
      </c>
    </row>
    <row r="351" spans="1:17" ht="18.75">
      <c r="A351" s="90"/>
      <c r="B351" s="91"/>
      <c r="C351" s="91"/>
      <c r="D351" s="91"/>
      <c r="E351" s="265"/>
      <c r="F351" s="1634" t="s">
        <v>1</v>
      </c>
      <c r="G351" s="1634"/>
      <c r="H351" s="1634"/>
      <c r="I351" s="1634"/>
      <c r="J351" s="1635"/>
      <c r="K351" s="92">
        <v>32524.13</v>
      </c>
      <c r="L351" s="92">
        <v>27102.59</v>
      </c>
      <c r="M351" s="92">
        <v>17050.43</v>
      </c>
      <c r="N351" s="776">
        <v>15468.27</v>
      </c>
      <c r="O351" s="547">
        <v>200000</v>
      </c>
      <c r="P351" s="169">
        <f>IF(OR(O351&lt;=0,Q351&lt;=0),"-",(((Q351-O351)*100)/O351))</f>
        <v>50</v>
      </c>
      <c r="Q351" s="92">
        <v>300000</v>
      </c>
    </row>
    <row r="352" spans="1:17" ht="18.75">
      <c r="A352" s="1665" t="s">
        <v>143</v>
      </c>
      <c r="B352" s="1666"/>
      <c r="C352" s="1666"/>
      <c r="D352" s="1666"/>
      <c r="E352" s="1666"/>
      <c r="F352" s="1666"/>
      <c r="G352" s="1666"/>
      <c r="H352" s="1666"/>
      <c r="I352" s="1666"/>
      <c r="J352" s="1667"/>
      <c r="K352" s="1326">
        <f>SUM(K346:K351)</f>
        <v>617104.13</v>
      </c>
      <c r="L352" s="1326">
        <f>SUM(L346:L351)</f>
        <v>636354.59</v>
      </c>
      <c r="M352" s="1326">
        <f>SUM(M346:M351)</f>
        <v>1496394.63</v>
      </c>
      <c r="N352" s="1349">
        <f>SUM(N346:N351)</f>
        <v>796211.65</v>
      </c>
      <c r="O352" s="1350">
        <f>SUM(O346:O351)</f>
        <v>1370000</v>
      </c>
      <c r="P352" s="1336">
        <f>IF(OR(O352&lt;=0,Q352&lt;=0),"-",(((Q352-O352)*100)/O352))</f>
        <v>9.489051094890511</v>
      </c>
      <c r="Q352" s="1351">
        <f>SUM(Q346:Q351)</f>
        <v>1500000</v>
      </c>
    </row>
    <row r="353" spans="1:17" ht="18.75">
      <c r="A353" s="113"/>
      <c r="B353" s="114"/>
      <c r="C353" s="114"/>
      <c r="D353" s="11" t="s">
        <v>246</v>
      </c>
      <c r="E353" s="114"/>
      <c r="F353" s="114"/>
      <c r="G353" s="114"/>
      <c r="H353" s="114"/>
      <c r="I353" s="114"/>
      <c r="J353" s="98"/>
      <c r="K353" s="99"/>
      <c r="L353" s="99"/>
      <c r="M353" s="482"/>
      <c r="N353" s="482"/>
      <c r="O353" s="491"/>
      <c r="P353" s="1068"/>
      <c r="Q353" s="99"/>
    </row>
    <row r="354" spans="1:17" ht="18.75">
      <c r="A354" s="50"/>
      <c r="B354" s="51"/>
      <c r="C354" s="51"/>
      <c r="D354" s="51"/>
      <c r="E354" s="1673" t="s">
        <v>144</v>
      </c>
      <c r="F354" s="1673"/>
      <c r="G354" s="1673"/>
      <c r="H354" s="1673"/>
      <c r="I354" s="1673"/>
      <c r="J354" s="1686"/>
      <c r="K354" s="89">
        <v>263484</v>
      </c>
      <c r="L354" s="89">
        <v>191440</v>
      </c>
      <c r="M354" s="484">
        <v>278325</v>
      </c>
      <c r="N354" s="484">
        <v>139416</v>
      </c>
      <c r="O354" s="493">
        <v>200000</v>
      </c>
      <c r="P354" s="1019">
        <f aca="true" t="shared" si="15" ref="P354:P361">IF(OR(O354&lt;=0,Q354&lt;=0),"-",(((Q354-O354)*100)/O354))</f>
        <v>0</v>
      </c>
      <c r="Q354" s="89">
        <v>200000</v>
      </c>
    </row>
    <row r="355" spans="1:17" ht="18.75">
      <c r="A355" s="20"/>
      <c r="B355" s="15"/>
      <c r="C355" s="15"/>
      <c r="D355" s="15"/>
      <c r="E355" s="1668" t="s">
        <v>147</v>
      </c>
      <c r="F355" s="1668"/>
      <c r="G355" s="1668"/>
      <c r="H355" s="1668"/>
      <c r="I355" s="1668"/>
      <c r="J355" s="1669"/>
      <c r="K355" s="151">
        <v>0</v>
      </c>
      <c r="L355" s="151">
        <v>0</v>
      </c>
      <c r="M355" s="483">
        <v>0</v>
      </c>
      <c r="N355" s="483">
        <v>0</v>
      </c>
      <c r="O355" s="492">
        <v>10000</v>
      </c>
      <c r="P355" s="890">
        <f t="shared" si="15"/>
        <v>0</v>
      </c>
      <c r="Q355" s="18">
        <v>10000</v>
      </c>
    </row>
    <row r="356" spans="1:17" ht="18.75">
      <c r="A356" s="50"/>
      <c r="B356" s="51"/>
      <c r="C356" s="51"/>
      <c r="D356" s="51"/>
      <c r="E356" s="1673" t="s">
        <v>148</v>
      </c>
      <c r="F356" s="1673"/>
      <c r="G356" s="1673"/>
      <c r="H356" s="1673"/>
      <c r="I356" s="1673"/>
      <c r="J356" s="1686"/>
      <c r="K356" s="89">
        <v>67821.28</v>
      </c>
      <c r="L356" s="89">
        <v>67744</v>
      </c>
      <c r="M356" s="484">
        <v>63278.44</v>
      </c>
      <c r="N356" s="484">
        <v>68407.07</v>
      </c>
      <c r="O356" s="493">
        <v>200000</v>
      </c>
      <c r="P356" s="1019">
        <f t="shared" si="15"/>
        <v>50</v>
      </c>
      <c r="Q356" s="89">
        <v>300000</v>
      </c>
    </row>
    <row r="357" spans="1:17" ht="18.75">
      <c r="A357" s="90"/>
      <c r="B357" s="91"/>
      <c r="C357" s="91"/>
      <c r="D357" s="91"/>
      <c r="E357" s="1674" t="s">
        <v>149</v>
      </c>
      <c r="F357" s="1674"/>
      <c r="G357" s="1674"/>
      <c r="H357" s="1674"/>
      <c r="I357" s="1674"/>
      <c r="J357" s="1675"/>
      <c r="K357" s="92">
        <v>0</v>
      </c>
      <c r="L357" s="92">
        <v>0</v>
      </c>
      <c r="M357" s="520">
        <v>0</v>
      </c>
      <c r="N357" s="520">
        <v>0</v>
      </c>
      <c r="O357" s="547">
        <v>10000</v>
      </c>
      <c r="P357" s="891">
        <f t="shared" si="15"/>
        <v>0</v>
      </c>
      <c r="Q357" s="92">
        <v>10000</v>
      </c>
    </row>
    <row r="358" spans="1:17" ht="18.75">
      <c r="A358" s="50"/>
      <c r="B358" s="51"/>
      <c r="C358" s="51"/>
      <c r="D358" s="51"/>
      <c r="E358" s="1673" t="s">
        <v>150</v>
      </c>
      <c r="F358" s="1673"/>
      <c r="G358" s="1673"/>
      <c r="H358" s="1673"/>
      <c r="I358" s="1673"/>
      <c r="J358" s="1686"/>
      <c r="K358" s="89">
        <v>130445</v>
      </c>
      <c r="L358" s="89">
        <v>140450</v>
      </c>
      <c r="M358" s="484">
        <v>141171.5</v>
      </c>
      <c r="N358" s="484">
        <v>73840</v>
      </c>
      <c r="O358" s="493">
        <v>150000</v>
      </c>
      <c r="P358" s="1019">
        <f t="shared" si="15"/>
        <v>0</v>
      </c>
      <c r="Q358" s="89">
        <v>150000</v>
      </c>
    </row>
    <row r="359" spans="1:17" ht="18.75">
      <c r="A359" s="20"/>
      <c r="B359" s="15"/>
      <c r="C359" s="15"/>
      <c r="D359" s="15"/>
      <c r="E359" s="1668" t="s">
        <v>151</v>
      </c>
      <c r="F359" s="1668"/>
      <c r="G359" s="1668"/>
      <c r="H359" s="1668"/>
      <c r="I359" s="1668"/>
      <c r="J359" s="1669"/>
      <c r="K359" s="18">
        <v>0</v>
      </c>
      <c r="L359" s="18">
        <v>0</v>
      </c>
      <c r="M359" s="483">
        <v>9849</v>
      </c>
      <c r="N359" s="483">
        <v>0</v>
      </c>
      <c r="O359" s="492">
        <v>10000</v>
      </c>
      <c r="P359" s="278">
        <f>IF(OR(O359&lt;=0,Q359&lt;=0),"-",(((Q359-O359)*100)/O359))</f>
        <v>0</v>
      </c>
      <c r="Q359" s="18">
        <v>10000</v>
      </c>
    </row>
    <row r="360" spans="1:17" ht="18.75">
      <c r="A360" s="24"/>
      <c r="B360" s="25"/>
      <c r="C360" s="25"/>
      <c r="D360" s="25"/>
      <c r="E360" s="1673" t="s">
        <v>23</v>
      </c>
      <c r="F360" s="1673"/>
      <c r="G360" s="1673"/>
      <c r="H360" s="1673"/>
      <c r="I360" s="1673"/>
      <c r="J360" s="1686"/>
      <c r="K360" s="26">
        <v>0</v>
      </c>
      <c r="L360" s="26">
        <v>0</v>
      </c>
      <c r="M360" s="486">
        <v>0</v>
      </c>
      <c r="N360" s="486">
        <v>0</v>
      </c>
      <c r="O360" s="495">
        <v>0</v>
      </c>
      <c r="P360" s="387" t="str">
        <f t="shared" si="15"/>
        <v>-</v>
      </c>
      <c r="Q360" s="26">
        <v>5000</v>
      </c>
    </row>
    <row r="361" spans="1:17" ht="18.75">
      <c r="A361" s="1665" t="s">
        <v>153</v>
      </c>
      <c r="B361" s="1666"/>
      <c r="C361" s="1666"/>
      <c r="D361" s="1666"/>
      <c r="E361" s="1666"/>
      <c r="F361" s="1666"/>
      <c r="G361" s="1666"/>
      <c r="H361" s="1666"/>
      <c r="I361" s="1666"/>
      <c r="J361" s="1667"/>
      <c r="K361" s="1326">
        <f>SUM(K354:K360)</f>
        <v>461750.28</v>
      </c>
      <c r="L361" s="1326">
        <f>SUM(L354:L360)</f>
        <v>399634</v>
      </c>
      <c r="M361" s="1326">
        <f>SUM(M354:M360)</f>
        <v>492623.94</v>
      </c>
      <c r="N361" s="1327">
        <f>SUM(N354:N360)</f>
        <v>281663.07</v>
      </c>
      <c r="O361" s="1328">
        <f>SUM(O354:O360)</f>
        <v>580000</v>
      </c>
      <c r="P361" s="1333">
        <f t="shared" si="15"/>
        <v>18.103448275862068</v>
      </c>
      <c r="Q361" s="1326">
        <f>SUM(Q354:Q360)</f>
        <v>685000</v>
      </c>
    </row>
    <row r="362" spans="1:17" ht="18.75">
      <c r="A362" s="50"/>
      <c r="B362" s="51"/>
      <c r="C362" s="51"/>
      <c r="D362" s="33" t="s">
        <v>247</v>
      </c>
      <c r="E362" s="167"/>
      <c r="F362" s="167"/>
      <c r="G362" s="167"/>
      <c r="H362" s="167"/>
      <c r="I362" s="167"/>
      <c r="J362" s="167"/>
      <c r="K362" s="89"/>
      <c r="L362" s="89"/>
      <c r="M362" s="484"/>
      <c r="N362" s="484"/>
      <c r="O362" s="493"/>
      <c r="P362" s="1026"/>
      <c r="Q362" s="89"/>
    </row>
    <row r="363" spans="1:17" ht="18.75">
      <c r="A363" s="20"/>
      <c r="B363" s="15"/>
      <c r="C363" s="15"/>
      <c r="D363" s="15"/>
      <c r="E363" s="1668" t="s">
        <v>282</v>
      </c>
      <c r="F363" s="1668"/>
      <c r="G363" s="1668"/>
      <c r="H363" s="1668"/>
      <c r="I363" s="1668"/>
      <c r="J363" s="1669"/>
      <c r="K363" s="18">
        <v>6985.46</v>
      </c>
      <c r="L363" s="18">
        <v>10939.85</v>
      </c>
      <c r="M363" s="485">
        <v>11624.07</v>
      </c>
      <c r="N363" s="485">
        <v>10021.51</v>
      </c>
      <c r="O363" s="535">
        <v>20000</v>
      </c>
      <c r="P363" s="890">
        <f>IF(OR(O363&lt;=0,Q363&lt;=0),"-",(((Q363-O363)*100)/O363))</f>
        <v>0</v>
      </c>
      <c r="Q363" s="151">
        <v>20000</v>
      </c>
    </row>
    <row r="364" spans="1:17" ht="18.75">
      <c r="A364" s="845"/>
      <c r="B364" s="955"/>
      <c r="C364" s="955"/>
      <c r="D364" s="955"/>
      <c r="E364" s="1709" t="s">
        <v>25</v>
      </c>
      <c r="F364" s="1709"/>
      <c r="G364" s="1709"/>
      <c r="H364" s="1709"/>
      <c r="I364" s="1709"/>
      <c r="J364" s="1710"/>
      <c r="K364" s="956">
        <v>0</v>
      </c>
      <c r="L364" s="956">
        <v>0</v>
      </c>
      <c r="M364" s="962">
        <v>15408</v>
      </c>
      <c r="N364" s="962">
        <v>15408</v>
      </c>
      <c r="O364" s="957">
        <v>20000</v>
      </c>
      <c r="P364" s="1031">
        <f>IF(OR(O364&lt;=0,Q364&lt;=0),"-",(((Q364-O364)*100)/O364))</f>
        <v>0</v>
      </c>
      <c r="Q364" s="956">
        <v>20000</v>
      </c>
    </row>
    <row r="365" spans="1:17" ht="18.75">
      <c r="A365" s="1665" t="s">
        <v>155</v>
      </c>
      <c r="B365" s="1666"/>
      <c r="C365" s="1666"/>
      <c r="D365" s="1666"/>
      <c r="E365" s="1666"/>
      <c r="F365" s="1666"/>
      <c r="G365" s="1666"/>
      <c r="H365" s="1666"/>
      <c r="I365" s="1666"/>
      <c r="J365" s="1667"/>
      <c r="K365" s="1326">
        <f>SUM(K363:K364)</f>
        <v>6985.46</v>
      </c>
      <c r="L365" s="1326">
        <f>SUM(L363:L364)</f>
        <v>10939.85</v>
      </c>
      <c r="M365" s="1326">
        <f>SUM(M363:M364)</f>
        <v>27032.07</v>
      </c>
      <c r="N365" s="1327">
        <f>SUM(N363:N364)</f>
        <v>25429.510000000002</v>
      </c>
      <c r="O365" s="1328">
        <f>SUM(O363:O364)</f>
        <v>40000</v>
      </c>
      <c r="P365" s="1333">
        <f>IF(OR(O365&lt;=0,Q365&lt;=0),"-",(((Q365-O365)*100)/O365))</f>
        <v>0</v>
      </c>
      <c r="Q365" s="1326">
        <f>SUM(Q363:Q364)</f>
        <v>40000</v>
      </c>
    </row>
    <row r="366" spans="1:17" ht="19.5" thickBot="1">
      <c r="A366" s="1656" t="s">
        <v>156</v>
      </c>
      <c r="B366" s="1657"/>
      <c r="C366" s="1657"/>
      <c r="D366" s="1657"/>
      <c r="E366" s="1657"/>
      <c r="F366" s="1657"/>
      <c r="G366" s="1657"/>
      <c r="H366" s="1657"/>
      <c r="I366" s="1657"/>
      <c r="J366" s="1658"/>
      <c r="K366" s="1293">
        <f>SUM(K344+K352+K361+K365)</f>
        <v>1732709.84</v>
      </c>
      <c r="L366" s="1293">
        <f>SUM(L344+L352+L361+L365)</f>
        <v>1583710.96</v>
      </c>
      <c r="M366" s="1294">
        <f>SUM(M344+M352+M361+M365)</f>
        <v>2530927.6399999997</v>
      </c>
      <c r="N366" s="1294">
        <f>SUM(N344+N352+N361+N365)</f>
        <v>1526153.9100000001</v>
      </c>
      <c r="O366" s="1295">
        <f>O344+O352+O361+O365</f>
        <v>2822300</v>
      </c>
      <c r="P366" s="1032">
        <f>IF(OR(O366&lt;=0,Q366&lt;=0),"-",(((Q366-O366)*100)/O366))</f>
        <v>9.414307479715125</v>
      </c>
      <c r="Q366" s="1297">
        <f>Q344+Q352+Q361+Q365</f>
        <v>3088000</v>
      </c>
    </row>
    <row r="367" spans="1:17" ht="21.75" customHeight="1" thickTop="1">
      <c r="A367" s="20"/>
      <c r="B367" s="15"/>
      <c r="C367" s="10" t="s">
        <v>248</v>
      </c>
      <c r="D367" s="15"/>
      <c r="E367" s="15"/>
      <c r="F367" s="15"/>
      <c r="G367" s="15"/>
      <c r="H367" s="15"/>
      <c r="I367" s="15"/>
      <c r="J367" s="69"/>
      <c r="K367" s="89"/>
      <c r="L367" s="89"/>
      <c r="M367" s="483"/>
      <c r="N367" s="483"/>
      <c r="O367" s="492"/>
      <c r="P367" s="1027"/>
      <c r="Q367" s="18"/>
    </row>
    <row r="368" spans="1:17" ht="21.75" customHeight="1">
      <c r="A368" s="20"/>
      <c r="B368" s="15"/>
      <c r="C368" s="15"/>
      <c r="D368" s="10" t="s">
        <v>249</v>
      </c>
      <c r="E368" s="15"/>
      <c r="F368" s="15"/>
      <c r="G368" s="15"/>
      <c r="H368" s="15"/>
      <c r="I368" s="15"/>
      <c r="J368" s="69"/>
      <c r="K368" s="18"/>
      <c r="L368" s="18"/>
      <c r="M368" s="483"/>
      <c r="N368" s="483"/>
      <c r="O368" s="492"/>
      <c r="P368" s="1027"/>
      <c r="Q368" s="18"/>
    </row>
    <row r="369" spans="1:17" ht="18.75">
      <c r="A369" s="20"/>
      <c r="B369" s="15"/>
      <c r="C369" s="15"/>
      <c r="D369" s="15"/>
      <c r="E369" s="1625" t="s">
        <v>283</v>
      </c>
      <c r="F369" s="1625"/>
      <c r="G369" s="1625"/>
      <c r="H369" s="1625"/>
      <c r="I369" s="15"/>
      <c r="J369" s="69"/>
      <c r="K369" s="18"/>
      <c r="L369" s="18"/>
      <c r="M369" s="483"/>
      <c r="N369" s="483"/>
      <c r="O369" s="492"/>
      <c r="P369" s="1027"/>
      <c r="Q369" s="18"/>
    </row>
    <row r="370" spans="1:17" ht="18.75">
      <c r="A370" s="50"/>
      <c r="B370" s="51"/>
      <c r="C370" s="51"/>
      <c r="D370" s="51"/>
      <c r="E370" s="171" t="s">
        <v>492</v>
      </c>
      <c r="F370" s="85"/>
      <c r="G370" s="85"/>
      <c r="H370" s="85"/>
      <c r="I370" s="85"/>
      <c r="J370" s="86"/>
      <c r="K370" s="89"/>
      <c r="L370" s="168"/>
      <c r="M370" s="512"/>
      <c r="N370" s="512"/>
      <c r="O370" s="537"/>
      <c r="P370" s="1019"/>
      <c r="Q370" s="168"/>
    </row>
    <row r="371" spans="1:17" ht="18.75">
      <c r="A371" s="50"/>
      <c r="B371" s="51"/>
      <c r="C371" s="51"/>
      <c r="D371" s="51"/>
      <c r="E371" s="51"/>
      <c r="F371" s="1622" t="s">
        <v>783</v>
      </c>
      <c r="G371" s="1622"/>
      <c r="H371" s="1622"/>
      <c r="I371" s="1622"/>
      <c r="J371" s="1623"/>
      <c r="K371" s="151">
        <v>0</v>
      </c>
      <c r="L371" s="151">
        <v>0</v>
      </c>
      <c r="M371" s="151">
        <v>0</v>
      </c>
      <c r="N371" s="485">
        <v>0</v>
      </c>
      <c r="O371" s="535">
        <v>10000</v>
      </c>
      <c r="P371" s="890" t="str">
        <f>IF(OR(O371&lt;=0,Q371&lt;=0),"-",(((Q371-O371)*100)/O371))</f>
        <v>-</v>
      </c>
      <c r="Q371" s="168">
        <v>0</v>
      </c>
    </row>
    <row r="372" spans="1:17" ht="18.75">
      <c r="A372" s="50"/>
      <c r="B372" s="51"/>
      <c r="C372" s="51"/>
      <c r="D372" s="51"/>
      <c r="E372" s="51"/>
      <c r="F372" s="85" t="s">
        <v>784</v>
      </c>
      <c r="G372" s="85"/>
      <c r="H372" s="85"/>
      <c r="I372" s="85"/>
      <c r="J372" s="86"/>
      <c r="K372" s="151">
        <v>0</v>
      </c>
      <c r="L372" s="151">
        <v>0</v>
      </c>
      <c r="M372" s="151">
        <v>0</v>
      </c>
      <c r="N372" s="485">
        <v>0</v>
      </c>
      <c r="O372" s="535">
        <v>6000</v>
      </c>
      <c r="P372" s="890" t="str">
        <f>IF(OR(O372&lt;=0,Q372&lt;=0),"-",(((Q372-O372)*100)/O372))</f>
        <v>-</v>
      </c>
      <c r="Q372" s="168">
        <v>0</v>
      </c>
    </row>
    <row r="373" spans="1:17" ht="18.75">
      <c r="A373" s="20"/>
      <c r="B373" s="15"/>
      <c r="C373" s="15"/>
      <c r="D373" s="15"/>
      <c r="E373" s="1625" t="s">
        <v>332</v>
      </c>
      <c r="F373" s="1625"/>
      <c r="G373" s="1625"/>
      <c r="H373" s="1625"/>
      <c r="I373" s="14"/>
      <c r="J373" s="17"/>
      <c r="K373" s="151"/>
      <c r="L373" s="151"/>
      <c r="M373" s="485"/>
      <c r="N373" s="485"/>
      <c r="O373" s="535"/>
      <c r="P373" s="890"/>
      <c r="Q373" s="151"/>
    </row>
    <row r="374" spans="1:17" ht="18.75">
      <c r="A374" s="50"/>
      <c r="B374" s="51"/>
      <c r="C374" s="51"/>
      <c r="D374" s="51"/>
      <c r="E374" s="263" t="s">
        <v>431</v>
      </c>
      <c r="F374" s="6"/>
      <c r="G374" s="6"/>
      <c r="H374" s="6"/>
      <c r="I374" s="85"/>
      <c r="J374" s="86"/>
      <c r="K374" s="168"/>
      <c r="L374" s="168"/>
      <c r="M374" s="512"/>
      <c r="N374" s="512"/>
      <c r="O374" s="537"/>
      <c r="P374" s="1019"/>
      <c r="Q374" s="168"/>
    </row>
    <row r="375" spans="1:17" ht="18.75">
      <c r="A375" s="20"/>
      <c r="B375" s="15"/>
      <c r="C375" s="15"/>
      <c r="D375" s="15"/>
      <c r="E375" s="70"/>
      <c r="F375" s="14" t="s">
        <v>785</v>
      </c>
      <c r="G375" s="3"/>
      <c r="H375" s="3"/>
      <c r="I375" s="14"/>
      <c r="J375" s="17"/>
      <c r="K375" s="151"/>
      <c r="L375" s="151"/>
      <c r="M375" s="485"/>
      <c r="N375" s="485">
        <v>6000</v>
      </c>
      <c r="O375" s="535"/>
      <c r="P375" s="890"/>
      <c r="Q375" s="151"/>
    </row>
    <row r="376" spans="1:17" ht="18.75">
      <c r="A376" s="50"/>
      <c r="B376" s="51"/>
      <c r="C376" s="51"/>
      <c r="D376" s="51"/>
      <c r="E376" s="171" t="s">
        <v>492</v>
      </c>
      <c r="F376" s="6"/>
      <c r="G376" s="6"/>
      <c r="H376" s="6"/>
      <c r="I376" s="85"/>
      <c r="J376" s="86"/>
      <c r="K376" s="168"/>
      <c r="L376" s="168"/>
      <c r="M376" s="512"/>
      <c r="N376" s="512"/>
      <c r="O376" s="537"/>
      <c r="P376" s="1019"/>
      <c r="Q376" s="168"/>
    </row>
    <row r="377" spans="1:17" ht="18.75">
      <c r="A377" s="90"/>
      <c r="B377" s="91"/>
      <c r="C377" s="91"/>
      <c r="D377" s="91"/>
      <c r="E377" s="91"/>
      <c r="F377" s="87" t="s">
        <v>786</v>
      </c>
      <c r="G377" s="87"/>
      <c r="H377" s="87"/>
      <c r="I377" s="87"/>
      <c r="J377" s="88"/>
      <c r="K377" s="169">
        <v>0</v>
      </c>
      <c r="L377" s="169">
        <v>0</v>
      </c>
      <c r="M377" s="169">
        <v>0</v>
      </c>
      <c r="N377" s="504">
        <v>0</v>
      </c>
      <c r="O377" s="536">
        <v>20000</v>
      </c>
      <c r="P377" s="891" t="str">
        <f>IF(OR(O377&lt;=0,Q377&lt;=0),"-",(((Q377-O377)*100)/O377))</f>
        <v>-</v>
      </c>
      <c r="Q377" s="169">
        <v>0</v>
      </c>
    </row>
    <row r="378" spans="1:17" ht="18.75">
      <c r="A378" s="50"/>
      <c r="B378" s="51"/>
      <c r="C378" s="51"/>
      <c r="D378" s="51"/>
      <c r="E378" s="1632" t="s">
        <v>361</v>
      </c>
      <c r="F378" s="1632"/>
      <c r="G378" s="1632"/>
      <c r="H378" s="1632"/>
      <c r="I378" s="85"/>
      <c r="J378" s="86"/>
      <c r="K378" s="168"/>
      <c r="L378" s="168"/>
      <c r="M378" s="512"/>
      <c r="N378" s="512"/>
      <c r="O378" s="537"/>
      <c r="P378" s="1019"/>
      <c r="Q378" s="168"/>
    </row>
    <row r="379" spans="1:17" ht="18.75">
      <c r="A379" s="50"/>
      <c r="B379" s="51"/>
      <c r="C379" s="51"/>
      <c r="D379" s="51"/>
      <c r="E379" s="28" t="s">
        <v>492</v>
      </c>
      <c r="F379" s="85"/>
      <c r="G379" s="85"/>
      <c r="H379" s="85"/>
      <c r="I379" s="85"/>
      <c r="J379" s="86"/>
      <c r="K379" s="168"/>
      <c r="L379" s="168"/>
      <c r="M379" s="512"/>
      <c r="N379" s="512"/>
      <c r="O379" s="537"/>
      <c r="P379" s="1019"/>
      <c r="Q379" s="168"/>
    </row>
    <row r="380" spans="1:17" ht="18.75">
      <c r="A380" s="50"/>
      <c r="B380" s="51"/>
      <c r="C380" s="51"/>
      <c r="D380" s="51"/>
      <c r="E380" s="51"/>
      <c r="F380" s="85" t="s">
        <v>723</v>
      </c>
      <c r="G380" s="85"/>
      <c r="H380" s="85"/>
      <c r="I380" s="85"/>
      <c r="J380" s="86"/>
      <c r="K380" s="151">
        <v>0</v>
      </c>
      <c r="L380" s="151">
        <v>0</v>
      </c>
      <c r="M380" s="151">
        <v>0</v>
      </c>
      <c r="N380" s="485">
        <v>0</v>
      </c>
      <c r="O380" s="535">
        <v>30000</v>
      </c>
      <c r="P380" s="890" t="str">
        <f>IF(OR(O380&lt;=0,Q380&lt;=0),"-",(((Q380-O380)*100)/O380))</f>
        <v>-</v>
      </c>
      <c r="Q380" s="168">
        <v>0</v>
      </c>
    </row>
    <row r="381" spans="1:17" ht="18.75">
      <c r="A381" s="50"/>
      <c r="B381" s="51"/>
      <c r="C381" s="51"/>
      <c r="D381" s="51"/>
      <c r="E381" s="1632" t="s">
        <v>334</v>
      </c>
      <c r="F381" s="1632"/>
      <c r="G381" s="1632"/>
      <c r="H381" s="1632"/>
      <c r="I381" s="462"/>
      <c r="J381" s="463"/>
      <c r="K381" s="168"/>
      <c r="L381" s="168"/>
      <c r="M381" s="512"/>
      <c r="N381" s="512"/>
      <c r="O381" s="537"/>
      <c r="P381" s="1026"/>
      <c r="Q381" s="168"/>
    </row>
    <row r="382" spans="1:17" ht="18.75">
      <c r="A382" s="50"/>
      <c r="B382" s="51"/>
      <c r="C382" s="51"/>
      <c r="D382" s="51"/>
      <c r="E382" s="171" t="s">
        <v>129</v>
      </c>
      <c r="F382" s="85"/>
      <c r="G382" s="85"/>
      <c r="H382" s="85"/>
      <c r="I382" s="85"/>
      <c r="J382" s="86"/>
      <c r="K382" s="168"/>
      <c r="L382" s="168"/>
      <c r="M382" s="512"/>
      <c r="N382" s="512"/>
      <c r="O382" s="537"/>
      <c r="P382" s="1026"/>
      <c r="Q382" s="168"/>
    </row>
    <row r="383" spans="1:17" ht="18.75">
      <c r="A383" s="20"/>
      <c r="B383" s="15"/>
      <c r="C383" s="15"/>
      <c r="D383" s="15"/>
      <c r="E383" s="15"/>
      <c r="F383" s="1622" t="s">
        <v>787</v>
      </c>
      <c r="G383" s="1622"/>
      <c r="H383" s="1622"/>
      <c r="I383" s="1622"/>
      <c r="J383" s="1623"/>
      <c r="K383" s="151">
        <v>0</v>
      </c>
      <c r="L383" s="151">
        <v>89700</v>
      </c>
      <c r="M383" s="485">
        <v>0</v>
      </c>
      <c r="N383" s="709">
        <v>0</v>
      </c>
      <c r="O383" s="535">
        <v>0</v>
      </c>
      <c r="P383" s="890" t="str">
        <f>IF(OR(O383&lt;=0,Q383&lt;=0),"-",(((Q383-O383)*100)/O383))</f>
        <v>-</v>
      </c>
      <c r="Q383" s="151">
        <v>0</v>
      </c>
    </row>
    <row r="384" spans="1:17" ht="18.75">
      <c r="A384" s="20"/>
      <c r="B384" s="15"/>
      <c r="C384" s="15"/>
      <c r="D384" s="15"/>
      <c r="E384" s="15"/>
      <c r="F384" s="14" t="s">
        <v>741</v>
      </c>
      <c r="G384" s="14"/>
      <c r="H384" s="14"/>
      <c r="I384" s="14"/>
      <c r="J384" s="17"/>
      <c r="K384" s="151">
        <v>0</v>
      </c>
      <c r="L384" s="151">
        <v>4800</v>
      </c>
      <c r="M384" s="485">
        <v>0</v>
      </c>
      <c r="N384" s="709">
        <v>0</v>
      </c>
      <c r="O384" s="535">
        <v>0</v>
      </c>
      <c r="P384" s="890" t="str">
        <f>IF(OR(O384&lt;=0,Q384&lt;=0),"-",(((Q384-O384)*100)/O384))</f>
        <v>-</v>
      </c>
      <c r="Q384" s="151">
        <v>0</v>
      </c>
    </row>
    <row r="385" spans="1:17" ht="18.75">
      <c r="A385" s="20"/>
      <c r="B385" s="15"/>
      <c r="C385" s="15"/>
      <c r="D385" s="15"/>
      <c r="E385" s="15"/>
      <c r="F385" s="29" t="s">
        <v>788</v>
      </c>
      <c r="G385" s="14"/>
      <c r="H385" s="14"/>
      <c r="I385" s="14"/>
      <c r="J385" s="17"/>
      <c r="K385" s="151">
        <v>0</v>
      </c>
      <c r="L385" s="151">
        <v>22900</v>
      </c>
      <c r="M385" s="485">
        <v>0</v>
      </c>
      <c r="N385" s="709">
        <v>0</v>
      </c>
      <c r="O385" s="535">
        <v>0</v>
      </c>
      <c r="P385" s="890" t="str">
        <f>IF(OR(O385&lt;=0,Q385&lt;=0),"-",(((Q385-O385)*100)/O385))</f>
        <v>-</v>
      </c>
      <c r="Q385" s="151">
        <v>0</v>
      </c>
    </row>
    <row r="386" spans="1:17" ht="18.75">
      <c r="A386" s="20"/>
      <c r="B386" s="15"/>
      <c r="C386" s="15"/>
      <c r="D386" s="15"/>
      <c r="E386" s="28" t="s">
        <v>365</v>
      </c>
      <c r="F386" s="14"/>
      <c r="G386" s="14"/>
      <c r="H386" s="14"/>
      <c r="I386" s="14"/>
      <c r="J386" s="17"/>
      <c r="K386" s="151"/>
      <c r="L386" s="151"/>
      <c r="M386" s="485"/>
      <c r="N386" s="485"/>
      <c r="O386" s="535"/>
      <c r="P386" s="1027"/>
      <c r="Q386" s="151"/>
    </row>
    <row r="387" spans="1:17" ht="18.75">
      <c r="A387" s="20"/>
      <c r="B387" s="15"/>
      <c r="C387" s="15"/>
      <c r="D387" s="15"/>
      <c r="E387" s="28"/>
      <c r="F387" s="1622" t="s">
        <v>789</v>
      </c>
      <c r="G387" s="1622"/>
      <c r="H387" s="1622"/>
      <c r="I387" s="1622"/>
      <c r="J387" s="1623"/>
      <c r="K387" s="151">
        <v>0</v>
      </c>
      <c r="L387" s="151">
        <v>0</v>
      </c>
      <c r="M387" s="485">
        <v>15000</v>
      </c>
      <c r="N387" s="485">
        <v>0</v>
      </c>
      <c r="O387" s="535">
        <v>0</v>
      </c>
      <c r="P387" s="890" t="str">
        <f>IF(OR(O387&lt;=0,Q387&lt;=0),"-",(((Q387-O387)*100)/O387))</f>
        <v>-</v>
      </c>
      <c r="Q387" s="151">
        <v>0</v>
      </c>
    </row>
    <row r="388" spans="1:17" ht="18.75">
      <c r="A388" s="20"/>
      <c r="B388" s="15"/>
      <c r="C388" s="15"/>
      <c r="D388" s="15"/>
      <c r="E388" s="28" t="s">
        <v>613</v>
      </c>
      <c r="F388" s="14"/>
      <c r="G388" s="14"/>
      <c r="H388" s="14"/>
      <c r="I388" s="14"/>
      <c r="J388" s="17"/>
      <c r="K388" s="151"/>
      <c r="L388" s="151"/>
      <c r="M388" s="485"/>
      <c r="N388" s="485"/>
      <c r="O388" s="535"/>
      <c r="P388" s="890"/>
      <c r="Q388" s="151"/>
    </row>
    <row r="389" spans="1:17" ht="18.75">
      <c r="A389" s="50"/>
      <c r="B389" s="51"/>
      <c r="C389" s="51"/>
      <c r="D389" s="51"/>
      <c r="E389" s="171"/>
      <c r="F389" s="1135" t="s">
        <v>670</v>
      </c>
      <c r="G389" s="85" t="s">
        <v>790</v>
      </c>
      <c r="H389" s="85"/>
      <c r="I389" s="85"/>
      <c r="J389" s="86"/>
      <c r="K389" s="168">
        <v>0</v>
      </c>
      <c r="L389" s="168">
        <v>0</v>
      </c>
      <c r="M389" s="512">
        <v>0</v>
      </c>
      <c r="N389" s="512">
        <v>0</v>
      </c>
      <c r="O389" s="537">
        <v>0</v>
      </c>
      <c r="P389" s="1019">
        <v>0</v>
      </c>
      <c r="Q389" s="168">
        <v>7900</v>
      </c>
    </row>
    <row r="390" spans="1:17" ht="18.75">
      <c r="A390" s="20"/>
      <c r="B390" s="15"/>
      <c r="C390" s="15"/>
      <c r="D390" s="15"/>
      <c r="E390" s="1625" t="s">
        <v>500</v>
      </c>
      <c r="F390" s="1625"/>
      <c r="G390" s="1625"/>
      <c r="H390" s="1625"/>
      <c r="I390" s="14"/>
      <c r="J390" s="17"/>
      <c r="K390" s="151"/>
      <c r="L390" s="151"/>
      <c r="M390" s="485"/>
      <c r="N390" s="485"/>
      <c r="O390" s="535"/>
      <c r="P390" s="1027"/>
      <c r="Q390" s="151"/>
    </row>
    <row r="391" spans="1:17" ht="18.75">
      <c r="A391" s="20"/>
      <c r="B391" s="15"/>
      <c r="C391" s="15"/>
      <c r="D391" s="15"/>
      <c r="E391" s="28" t="s">
        <v>365</v>
      </c>
      <c r="F391" s="3"/>
      <c r="G391" s="3"/>
      <c r="H391" s="3"/>
      <c r="I391" s="14"/>
      <c r="J391" s="17"/>
      <c r="K391" s="151"/>
      <c r="L391" s="151"/>
      <c r="M391" s="485"/>
      <c r="N391" s="485"/>
      <c r="O391" s="535"/>
      <c r="P391" s="1027"/>
      <c r="Q391" s="151"/>
    </row>
    <row r="392" spans="1:17" ht="18.75">
      <c r="A392" s="20"/>
      <c r="B392" s="15"/>
      <c r="C392" s="15"/>
      <c r="D392" s="15"/>
      <c r="E392" s="3"/>
      <c r="F392" s="1622" t="s">
        <v>791</v>
      </c>
      <c r="G392" s="1622"/>
      <c r="H392" s="1622"/>
      <c r="I392" s="1622"/>
      <c r="J392" s="1622"/>
      <c r="K392" s="151">
        <v>0</v>
      </c>
      <c r="L392" s="151">
        <v>0</v>
      </c>
      <c r="M392" s="151">
        <v>478000</v>
      </c>
      <c r="N392" s="699">
        <v>0</v>
      </c>
      <c r="O392" s="21">
        <v>0</v>
      </c>
      <c r="P392" s="890" t="str">
        <f aca="true" t="shared" si="16" ref="P392:P397">IF(OR(O392&lt;=0,Q392&lt;=0),"-",(((Q392-O392)*100)/O392))</f>
        <v>-</v>
      </c>
      <c r="Q392" s="151">
        <v>0</v>
      </c>
    </row>
    <row r="393" spans="1:17" ht="18.75">
      <c r="A393" s="90"/>
      <c r="B393" s="91"/>
      <c r="C393" s="91"/>
      <c r="D393" s="91"/>
      <c r="E393" s="1702" t="s">
        <v>501</v>
      </c>
      <c r="F393" s="1702"/>
      <c r="G393" s="1702"/>
      <c r="H393" s="1702"/>
      <c r="I393" s="1702"/>
      <c r="J393" s="1703"/>
      <c r="K393" s="92">
        <v>28584.05</v>
      </c>
      <c r="L393" s="92">
        <v>62568.45</v>
      </c>
      <c r="M393" s="504">
        <v>44129.15</v>
      </c>
      <c r="N393" s="504">
        <v>60837.85</v>
      </c>
      <c r="O393" s="536">
        <v>150000</v>
      </c>
      <c r="P393" s="151">
        <f t="shared" si="16"/>
        <v>-33.333333333333336</v>
      </c>
      <c r="Q393" s="169">
        <v>100000</v>
      </c>
    </row>
    <row r="394" spans="1:17" ht="21.75" customHeight="1">
      <c r="A394" s="1699" t="s">
        <v>157</v>
      </c>
      <c r="B394" s="1700"/>
      <c r="C394" s="1700"/>
      <c r="D394" s="1700"/>
      <c r="E394" s="1700"/>
      <c r="F394" s="1700"/>
      <c r="G394" s="1700"/>
      <c r="H394" s="1700"/>
      <c r="I394" s="1700"/>
      <c r="J394" s="1701"/>
      <c r="K394" s="1326">
        <f>SUM(K370:K393)</f>
        <v>28584.05</v>
      </c>
      <c r="L394" s="1326">
        <f>SUM(L370:L393)</f>
        <v>179968.45</v>
      </c>
      <c r="M394" s="1326">
        <f>SUM(M370:M393)</f>
        <v>537129.15</v>
      </c>
      <c r="N394" s="1327">
        <f>SUM(N370:N393)</f>
        <v>66837.85</v>
      </c>
      <c r="O394" s="1328">
        <f>SUM(O370:O393)</f>
        <v>216000</v>
      </c>
      <c r="P394" s="1329">
        <f t="shared" si="16"/>
        <v>-50.0462962962963</v>
      </c>
      <c r="Q394" s="1326">
        <f>SUM(Q370:Q393)</f>
        <v>107900</v>
      </c>
    </row>
    <row r="395" spans="1:17" ht="19.5" thickBot="1">
      <c r="A395" s="1656" t="s">
        <v>160</v>
      </c>
      <c r="B395" s="1657"/>
      <c r="C395" s="1657"/>
      <c r="D395" s="1657"/>
      <c r="E395" s="1657"/>
      <c r="F395" s="1657"/>
      <c r="G395" s="1657"/>
      <c r="H395" s="1657"/>
      <c r="I395" s="1657"/>
      <c r="J395" s="1658"/>
      <c r="K395" s="1293">
        <f>K394</f>
        <v>28584.05</v>
      </c>
      <c r="L395" s="1293">
        <f>L394</f>
        <v>179968.45</v>
      </c>
      <c r="M395" s="1293">
        <f>M394</f>
        <v>537129.15</v>
      </c>
      <c r="N395" s="1298">
        <f>N394</f>
        <v>66837.85</v>
      </c>
      <c r="O395" s="1299">
        <f>O394</f>
        <v>216000</v>
      </c>
      <c r="P395" s="1300">
        <f t="shared" si="16"/>
        <v>-50.0462962962963</v>
      </c>
      <c r="Q395" s="1293">
        <f>Q394</f>
        <v>107900</v>
      </c>
    </row>
    <row r="396" spans="1:17" ht="19.5" thickTop="1">
      <c r="A396" s="1716" t="s">
        <v>39</v>
      </c>
      <c r="B396" s="1717"/>
      <c r="C396" s="1717"/>
      <c r="D396" s="1717"/>
      <c r="E396" s="1717"/>
      <c r="F396" s="1717"/>
      <c r="G396" s="1717"/>
      <c r="H396" s="1717"/>
      <c r="I396" s="1717"/>
      <c r="J396" s="1718"/>
      <c r="K396" s="1316">
        <f>SUM(K336+K366+K395)</f>
        <v>6803758.24</v>
      </c>
      <c r="L396" s="1316">
        <f>SUM(L336+L366+L395)</f>
        <v>7337297.18</v>
      </c>
      <c r="M396" s="1317">
        <f>SUM(M336+M366+M395)</f>
        <v>9160270.319999998</v>
      </c>
      <c r="N396" s="1318">
        <f>SUM(N336+N366+N395)</f>
        <v>7722221.47</v>
      </c>
      <c r="O396" s="1319">
        <f>SUM(O336+O366+O395)</f>
        <v>11178900</v>
      </c>
      <c r="P396" s="1320">
        <f t="shared" si="16"/>
        <v>9.619908935584002</v>
      </c>
      <c r="Q396" s="1316">
        <f>SUM(Q336+Q366+Q395)</f>
        <v>12254300</v>
      </c>
    </row>
    <row r="397" spans="1:17" ht="18.75">
      <c r="A397" s="1713" t="s">
        <v>96</v>
      </c>
      <c r="B397" s="1714"/>
      <c r="C397" s="1714"/>
      <c r="D397" s="1714"/>
      <c r="E397" s="1714"/>
      <c r="F397" s="1714"/>
      <c r="G397" s="1714"/>
      <c r="H397" s="1714"/>
      <c r="I397" s="1714"/>
      <c r="J397" s="1715"/>
      <c r="K397" s="1321">
        <f>SUM(K237+K323+K396)</f>
        <v>40137567.74</v>
      </c>
      <c r="L397" s="1321">
        <f>SUM(L237+L323+L396)</f>
        <v>53400663.43</v>
      </c>
      <c r="M397" s="1321">
        <f>SUM(M237+M323+M396)</f>
        <v>49443856.51</v>
      </c>
      <c r="N397" s="1322">
        <f>SUM(N237+N323+N396)</f>
        <v>36870706.38</v>
      </c>
      <c r="O397" s="1323">
        <f>SUM(O237+O323+O396)</f>
        <v>53334620</v>
      </c>
      <c r="P397" s="1324">
        <f t="shared" si="16"/>
        <v>1.8132687548912882</v>
      </c>
      <c r="Q397" s="1325">
        <f>SUM(Q237+Q323+Q396)</f>
        <v>54301720</v>
      </c>
    </row>
  </sheetData>
  <sheetProtection/>
  <mergeCells count="227">
    <mergeCell ref="F200:J200"/>
    <mergeCell ref="F205:J205"/>
    <mergeCell ref="E263:J263"/>
    <mergeCell ref="E245:J245"/>
    <mergeCell ref="A214:J214"/>
    <mergeCell ref="F204:J204"/>
    <mergeCell ref="E213:J213"/>
    <mergeCell ref="E242:J242"/>
    <mergeCell ref="A228:J228"/>
    <mergeCell ref="F219:J219"/>
    <mergeCell ref="E282:J282"/>
    <mergeCell ref="E267:J267"/>
    <mergeCell ref="E246:J246"/>
    <mergeCell ref="A247:J247"/>
    <mergeCell ref="E253:J253"/>
    <mergeCell ref="C249:J249"/>
    <mergeCell ref="E259:J259"/>
    <mergeCell ref="E251:J251"/>
    <mergeCell ref="E258:J258"/>
    <mergeCell ref="E232:J232"/>
    <mergeCell ref="E244:J244"/>
    <mergeCell ref="A234:J234"/>
    <mergeCell ref="A237:J237"/>
    <mergeCell ref="A238:I238"/>
    <mergeCell ref="B239:J239"/>
    <mergeCell ref="E243:J243"/>
    <mergeCell ref="A233:J233"/>
    <mergeCell ref="E313:J313"/>
    <mergeCell ref="E310:J310"/>
    <mergeCell ref="E311:J311"/>
    <mergeCell ref="E270:J270"/>
    <mergeCell ref="E299:J299"/>
    <mergeCell ref="E281:H281"/>
    <mergeCell ref="E276:J276"/>
    <mergeCell ref="E272:J272"/>
    <mergeCell ref="E273:J273"/>
    <mergeCell ref="E302:J302"/>
    <mergeCell ref="A397:J397"/>
    <mergeCell ref="F383:J383"/>
    <mergeCell ref="A352:J352"/>
    <mergeCell ref="E339:J339"/>
    <mergeCell ref="E360:J360"/>
    <mergeCell ref="A361:J361"/>
    <mergeCell ref="E355:J355"/>
    <mergeCell ref="E359:J359"/>
    <mergeCell ref="A396:J396"/>
    <mergeCell ref="A395:J395"/>
    <mergeCell ref="E343:J343"/>
    <mergeCell ref="C337:J337"/>
    <mergeCell ref="A335:J335"/>
    <mergeCell ref="F348:J348"/>
    <mergeCell ref="F349:J349"/>
    <mergeCell ref="E346:J346"/>
    <mergeCell ref="A344:J344"/>
    <mergeCell ref="A336:J336"/>
    <mergeCell ref="E341:J341"/>
    <mergeCell ref="A366:J366"/>
    <mergeCell ref="F392:J392"/>
    <mergeCell ref="E356:J356"/>
    <mergeCell ref="E354:J354"/>
    <mergeCell ref="A365:J365"/>
    <mergeCell ref="E369:H369"/>
    <mergeCell ref="E381:H381"/>
    <mergeCell ref="F387:J387"/>
    <mergeCell ref="E357:J357"/>
    <mergeCell ref="E364:J364"/>
    <mergeCell ref="A1:Q1"/>
    <mergeCell ref="A2:Q2"/>
    <mergeCell ref="A3:Q3"/>
    <mergeCell ref="A4:Q4"/>
    <mergeCell ref="A5:J6"/>
    <mergeCell ref="F351:J351"/>
    <mergeCell ref="E342:J342"/>
    <mergeCell ref="E340:J340"/>
    <mergeCell ref="A324:I324"/>
    <mergeCell ref="B325:J325"/>
    <mergeCell ref="A394:J394"/>
    <mergeCell ref="E390:H390"/>
    <mergeCell ref="E393:J393"/>
    <mergeCell ref="E358:J358"/>
    <mergeCell ref="E363:J363"/>
    <mergeCell ref="E30:J30"/>
    <mergeCell ref="E103:G103"/>
    <mergeCell ref="F104:J104"/>
    <mergeCell ref="E332:J332"/>
    <mergeCell ref="F176:J176"/>
    <mergeCell ref="F225:J225"/>
    <mergeCell ref="E31:J31"/>
    <mergeCell ref="E24:J24"/>
    <mergeCell ref="E34:J34"/>
    <mergeCell ref="F108:J108"/>
    <mergeCell ref="E29:J29"/>
    <mergeCell ref="E77:J77"/>
    <mergeCell ref="E82:H82"/>
    <mergeCell ref="F195:J195"/>
    <mergeCell ref="C27:J27"/>
    <mergeCell ref="O5:Q5"/>
    <mergeCell ref="K5:N5"/>
    <mergeCell ref="E334:J334"/>
    <mergeCell ref="A277:J277"/>
    <mergeCell ref="A322:J322"/>
    <mergeCell ref="A323:J323"/>
    <mergeCell ref="E329:J329"/>
    <mergeCell ref="E330:J330"/>
    <mergeCell ref="E331:J331"/>
    <mergeCell ref="E69:J69"/>
    <mergeCell ref="A25:J25"/>
    <mergeCell ref="A26:J26"/>
    <mergeCell ref="E64:J64"/>
    <mergeCell ref="E65:J65"/>
    <mergeCell ref="E53:J53"/>
    <mergeCell ref="E52:J52"/>
    <mergeCell ref="E54:J54"/>
    <mergeCell ref="E38:J38"/>
    <mergeCell ref="E47:J47"/>
    <mergeCell ref="E50:J50"/>
    <mergeCell ref="E51:J51"/>
    <mergeCell ref="E67:J67"/>
    <mergeCell ref="A58:J58"/>
    <mergeCell ref="E57:J57"/>
    <mergeCell ref="E56:J56"/>
    <mergeCell ref="E61:J61"/>
    <mergeCell ref="E60:J60"/>
    <mergeCell ref="E55:J55"/>
    <mergeCell ref="A7:I7"/>
    <mergeCell ref="B8:J8"/>
    <mergeCell ref="C9:J9"/>
    <mergeCell ref="D10:J10"/>
    <mergeCell ref="E11:J11"/>
    <mergeCell ref="E18:J18"/>
    <mergeCell ref="E22:J22"/>
    <mergeCell ref="E23:J23"/>
    <mergeCell ref="E19:J19"/>
    <mergeCell ref="E20:J20"/>
    <mergeCell ref="E12:J12"/>
    <mergeCell ref="E13:J13"/>
    <mergeCell ref="E14:J14"/>
    <mergeCell ref="E15:J15"/>
    <mergeCell ref="A16:J16"/>
    <mergeCell ref="E21:J21"/>
    <mergeCell ref="F139:J139"/>
    <mergeCell ref="F93:J93"/>
    <mergeCell ref="E252:J252"/>
    <mergeCell ref="E256:J256"/>
    <mergeCell ref="E266:J266"/>
    <mergeCell ref="A254:J254"/>
    <mergeCell ref="F175:J175"/>
    <mergeCell ref="F222:J222"/>
    <mergeCell ref="F223:J223"/>
    <mergeCell ref="F133:J133"/>
    <mergeCell ref="A71:J71"/>
    <mergeCell ref="E76:J76"/>
    <mergeCell ref="E62:J62"/>
    <mergeCell ref="E63:J63"/>
    <mergeCell ref="E73:J73"/>
    <mergeCell ref="E70:J70"/>
    <mergeCell ref="E68:J68"/>
    <mergeCell ref="E32:J32"/>
    <mergeCell ref="E33:J33"/>
    <mergeCell ref="E46:J46"/>
    <mergeCell ref="A36:J36"/>
    <mergeCell ref="E137:H137"/>
    <mergeCell ref="F112:J112"/>
    <mergeCell ref="F106:J106"/>
    <mergeCell ref="E75:J75"/>
    <mergeCell ref="E66:J66"/>
    <mergeCell ref="E49:J49"/>
    <mergeCell ref="E154:G154"/>
    <mergeCell ref="F155:J155"/>
    <mergeCell ref="E39:J39"/>
    <mergeCell ref="E48:J48"/>
    <mergeCell ref="E41:J41"/>
    <mergeCell ref="E42:J42"/>
    <mergeCell ref="E74:J74"/>
    <mergeCell ref="A79:J79"/>
    <mergeCell ref="A78:J78"/>
    <mergeCell ref="F90:J90"/>
    <mergeCell ref="F163:J163"/>
    <mergeCell ref="E144:G144"/>
    <mergeCell ref="F145:J145"/>
    <mergeCell ref="F91:J91"/>
    <mergeCell ref="F107:J107"/>
    <mergeCell ref="F105:J105"/>
    <mergeCell ref="F109:J109"/>
    <mergeCell ref="F111:J111"/>
    <mergeCell ref="F110:J110"/>
    <mergeCell ref="F92:J92"/>
    <mergeCell ref="E317:J317"/>
    <mergeCell ref="A264:J264"/>
    <mergeCell ref="E269:J269"/>
    <mergeCell ref="E284:J284"/>
    <mergeCell ref="E271:J271"/>
    <mergeCell ref="A278:J278"/>
    <mergeCell ref="E314:J314"/>
    <mergeCell ref="A274:J274"/>
    <mergeCell ref="E268:J268"/>
    <mergeCell ref="E291:J291"/>
    <mergeCell ref="E149:J149"/>
    <mergeCell ref="F127:J127"/>
    <mergeCell ref="F129:J129"/>
    <mergeCell ref="F203:J203"/>
    <mergeCell ref="F156:J156"/>
    <mergeCell ref="F177:J177"/>
    <mergeCell ref="F178:J178"/>
    <mergeCell ref="E146:G146"/>
    <mergeCell ref="F179:J179"/>
    <mergeCell ref="F150:J150"/>
    <mergeCell ref="F371:J371"/>
    <mergeCell ref="A229:J229"/>
    <mergeCell ref="F218:J218"/>
    <mergeCell ref="F196:J196"/>
    <mergeCell ref="E316:J316"/>
    <mergeCell ref="F201:J201"/>
    <mergeCell ref="F202:J202"/>
    <mergeCell ref="A248:J248"/>
    <mergeCell ref="F224:J224"/>
    <mergeCell ref="C240:J240"/>
    <mergeCell ref="E373:H373"/>
    <mergeCell ref="E378:H378"/>
    <mergeCell ref="E283:J283"/>
    <mergeCell ref="E309:J309"/>
    <mergeCell ref="E312:J312"/>
    <mergeCell ref="E285:J285"/>
    <mergeCell ref="E321:J321"/>
    <mergeCell ref="E333:J333"/>
    <mergeCell ref="C326:J326"/>
    <mergeCell ref="E328:J328"/>
  </mergeCells>
  <printOptions/>
  <pageMargins left="0.1968503937007874" right="0.1968503937007874" top="0.984251968503937" bottom="0.984251968503937" header="0.31496062992125984" footer="0.5905511811023623"/>
  <pageSetup horizontalDpi="600" verticalDpi="600" orientation="landscape" paperSize="9" r:id="rId1"/>
  <ignoredErrors>
    <ignoredError sqref="P71 P78:P79 P352 P394:P397 P365:P366 P361 P344 P335:P336 P322 P278 P264 P254 P247:P248 P237 P233:P234 P228:P229 P214 P58 P36 P25:P26 P16 P277 P274" formula="1"/>
    <ignoredError sqref="P5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Q109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N65" sqref="N65"/>
    </sheetView>
  </sheetViews>
  <sheetFormatPr defaultColWidth="9.00390625" defaultRowHeight="14.25"/>
  <cols>
    <col min="1" max="6" width="1.625" style="39" customWidth="1"/>
    <col min="7" max="9" width="9.00390625" style="39" customWidth="1"/>
    <col min="10" max="10" width="14.25390625" style="39" customWidth="1"/>
    <col min="11" max="15" width="11.75390625" style="179" customWidth="1"/>
    <col min="16" max="16" width="6.375" style="1033" customWidth="1"/>
    <col min="17" max="17" width="11.75390625" style="179" customWidth="1"/>
    <col min="18" max="16384" width="9.00390625" style="39" customWidth="1"/>
  </cols>
  <sheetData>
    <row r="1" spans="1:17" ht="18.75">
      <c r="A1" s="1642" t="s">
        <v>124</v>
      </c>
      <c r="B1" s="1642"/>
      <c r="C1" s="1642"/>
      <c r="D1" s="1642"/>
      <c r="E1" s="1642"/>
      <c r="F1" s="1642"/>
      <c r="G1" s="1642"/>
      <c r="H1" s="1642"/>
      <c r="I1" s="1642"/>
      <c r="J1" s="1642"/>
      <c r="K1" s="1642"/>
      <c r="L1" s="1642"/>
      <c r="M1" s="1642"/>
      <c r="N1" s="1642"/>
      <c r="O1" s="1642"/>
      <c r="P1" s="1642"/>
      <c r="Q1" s="1642"/>
    </row>
    <row r="2" spans="1:17" ht="18.75">
      <c r="A2" s="1642" t="s">
        <v>614</v>
      </c>
      <c r="B2" s="1642"/>
      <c r="C2" s="1642"/>
      <c r="D2" s="1642"/>
      <c r="E2" s="1642"/>
      <c r="F2" s="1642"/>
      <c r="G2" s="1642"/>
      <c r="H2" s="1642"/>
      <c r="I2" s="1642"/>
      <c r="J2" s="1642"/>
      <c r="K2" s="1642"/>
      <c r="L2" s="1642"/>
      <c r="M2" s="1642"/>
      <c r="N2" s="1642"/>
      <c r="O2" s="1642"/>
      <c r="P2" s="1642"/>
      <c r="Q2" s="1642"/>
    </row>
    <row r="3" spans="1:17" ht="18.75">
      <c r="A3" s="1642" t="s">
        <v>172</v>
      </c>
      <c r="B3" s="1642"/>
      <c r="C3" s="1642"/>
      <c r="D3" s="1642"/>
      <c r="E3" s="1642"/>
      <c r="F3" s="1642"/>
      <c r="G3" s="1642"/>
      <c r="H3" s="1642"/>
      <c r="I3" s="1642"/>
      <c r="J3" s="1642"/>
      <c r="K3" s="1642"/>
      <c r="L3" s="1642"/>
      <c r="M3" s="1642"/>
      <c r="N3" s="1642"/>
      <c r="O3" s="1642"/>
      <c r="P3" s="1642"/>
      <c r="Q3" s="1642"/>
    </row>
    <row r="4" spans="1:17" ht="18.75">
      <c r="A4" s="1643" t="s">
        <v>125</v>
      </c>
      <c r="B4" s="1643"/>
      <c r="C4" s="1643"/>
      <c r="D4" s="1643"/>
      <c r="E4" s="1643"/>
      <c r="F4" s="1643"/>
      <c r="G4" s="1643"/>
      <c r="H4" s="1643"/>
      <c r="I4" s="1643"/>
      <c r="J4" s="1643"/>
      <c r="K4" s="1643"/>
      <c r="L4" s="1643"/>
      <c r="M4" s="1643"/>
      <c r="N4" s="1643"/>
      <c r="O4" s="1643"/>
      <c r="P4" s="1643"/>
      <c r="Q4" s="1643"/>
    </row>
    <row r="5" spans="1:17" s="188" customFormat="1" ht="18.75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740" t="s">
        <v>126</v>
      </c>
      <c r="L5" s="1620"/>
      <c r="M5" s="1620"/>
      <c r="N5" s="1741"/>
      <c r="O5" s="1736" t="s">
        <v>127</v>
      </c>
      <c r="P5" s="1737"/>
      <c r="Q5" s="1737"/>
    </row>
    <row r="6" spans="1:17" s="188" customFormat="1" ht="33" customHeight="1">
      <c r="A6" s="1690"/>
      <c r="B6" s="1690"/>
      <c r="C6" s="1690"/>
      <c r="D6" s="1690"/>
      <c r="E6" s="1690"/>
      <c r="F6" s="1690"/>
      <c r="G6" s="1690"/>
      <c r="H6" s="1690"/>
      <c r="I6" s="1690"/>
      <c r="J6" s="1690"/>
      <c r="K6" s="22" t="s">
        <v>175</v>
      </c>
      <c r="L6" s="22" t="s">
        <v>129</v>
      </c>
      <c r="M6" s="481" t="s">
        <v>365</v>
      </c>
      <c r="N6" s="481" t="s">
        <v>431</v>
      </c>
      <c r="O6" s="490" t="s">
        <v>492</v>
      </c>
      <c r="P6" s="464" t="s">
        <v>128</v>
      </c>
      <c r="Q6" s="22" t="s">
        <v>613</v>
      </c>
    </row>
    <row r="7" spans="1:17" ht="18.75">
      <c r="A7" s="1738" t="s">
        <v>59</v>
      </c>
      <c r="B7" s="1739"/>
      <c r="C7" s="1739"/>
      <c r="D7" s="1739"/>
      <c r="E7" s="1739"/>
      <c r="F7" s="1739"/>
      <c r="G7" s="1739"/>
      <c r="H7" s="1739"/>
      <c r="I7" s="1739"/>
      <c r="J7" s="1"/>
      <c r="K7" s="99"/>
      <c r="L7" s="99"/>
      <c r="M7" s="482"/>
      <c r="N7" s="482"/>
      <c r="O7" s="491"/>
      <c r="P7" s="1163"/>
      <c r="Q7" s="99"/>
    </row>
    <row r="8" spans="1:17" ht="18.75">
      <c r="A8" s="2"/>
      <c r="B8" s="1624" t="s">
        <v>60</v>
      </c>
      <c r="C8" s="1625"/>
      <c r="D8" s="1625"/>
      <c r="E8" s="1625"/>
      <c r="F8" s="1625"/>
      <c r="G8" s="1625"/>
      <c r="H8" s="1625"/>
      <c r="I8" s="1625"/>
      <c r="J8" s="1626"/>
      <c r="K8" s="18"/>
      <c r="L8" s="18"/>
      <c r="M8" s="483"/>
      <c r="N8" s="483"/>
      <c r="O8" s="492"/>
      <c r="P8" s="159"/>
      <c r="Q8" s="18"/>
    </row>
    <row r="9" spans="1:17" ht="18.75">
      <c r="A9" s="20"/>
      <c r="B9" s="15"/>
      <c r="C9" s="1625" t="s">
        <v>243</v>
      </c>
      <c r="D9" s="1625"/>
      <c r="E9" s="1625"/>
      <c r="F9" s="1625"/>
      <c r="G9" s="1625"/>
      <c r="H9" s="1625"/>
      <c r="I9" s="1625"/>
      <c r="J9" s="1626"/>
      <c r="K9" s="18"/>
      <c r="L9" s="18"/>
      <c r="M9" s="483"/>
      <c r="N9" s="483"/>
      <c r="O9" s="492"/>
      <c r="P9" s="159"/>
      <c r="Q9" s="18"/>
    </row>
    <row r="10" spans="1:17" ht="18.75">
      <c r="A10" s="50"/>
      <c r="B10" s="51"/>
      <c r="C10" s="6"/>
      <c r="D10" s="6" t="s">
        <v>244</v>
      </c>
      <c r="E10" s="6"/>
      <c r="F10" s="6"/>
      <c r="G10" s="6"/>
      <c r="H10" s="6"/>
      <c r="I10" s="6"/>
      <c r="J10" s="175"/>
      <c r="K10" s="89"/>
      <c r="L10" s="89"/>
      <c r="M10" s="484"/>
      <c r="N10" s="484"/>
      <c r="O10" s="493"/>
      <c r="P10" s="197"/>
      <c r="Q10" s="89"/>
    </row>
    <row r="11" spans="1:17" s="61" customFormat="1" ht="19.5">
      <c r="A11" s="109"/>
      <c r="B11" s="110"/>
      <c r="C11" s="215"/>
      <c r="D11" s="215"/>
      <c r="E11" s="216" t="s">
        <v>792</v>
      </c>
      <c r="F11" s="215"/>
      <c r="G11" s="215"/>
      <c r="H11" s="215"/>
      <c r="I11" s="215"/>
      <c r="J11" s="217"/>
      <c r="K11" s="218">
        <v>47450</v>
      </c>
      <c r="L11" s="218">
        <v>47450</v>
      </c>
      <c r="M11" s="551">
        <v>27560</v>
      </c>
      <c r="N11" s="551">
        <v>0</v>
      </c>
      <c r="O11" s="554">
        <v>30000</v>
      </c>
      <c r="P11" s="1164">
        <f>IF(OR(O11&lt;=0,Q11&lt;=0),"-",(((Q11-O11)*100)/O11))</f>
        <v>0</v>
      </c>
      <c r="Q11" s="218">
        <v>30000</v>
      </c>
    </row>
    <row r="12" spans="1:17" ht="18.75">
      <c r="A12" s="1665" t="s">
        <v>140</v>
      </c>
      <c r="B12" s="1666"/>
      <c r="C12" s="1666"/>
      <c r="D12" s="1666"/>
      <c r="E12" s="1666"/>
      <c r="F12" s="1666"/>
      <c r="G12" s="1666"/>
      <c r="H12" s="1666"/>
      <c r="I12" s="1666"/>
      <c r="J12" s="1667"/>
      <c r="K12" s="1326">
        <f>SUM(K11:K11)</f>
        <v>47450</v>
      </c>
      <c r="L12" s="1326">
        <f>SUM(L11:L11)</f>
        <v>47450</v>
      </c>
      <c r="M12" s="1326">
        <f>SUM(M11:M11)</f>
        <v>27560</v>
      </c>
      <c r="N12" s="1327">
        <f>SUM(N11:N11)</f>
        <v>0</v>
      </c>
      <c r="O12" s="1328">
        <f>SUM(O11:O11)</f>
        <v>30000</v>
      </c>
      <c r="P12" s="1367">
        <f>IF(OR(O12&lt;=0,Q12&lt;=0),"-",(((Q12-O12)*100)/O12))</f>
        <v>0</v>
      </c>
      <c r="Q12" s="1368">
        <f>SUM(Q11:Q11)</f>
        <v>30000</v>
      </c>
    </row>
    <row r="13" spans="1:17" ht="18.75">
      <c r="A13" s="50"/>
      <c r="B13" s="51"/>
      <c r="C13" s="51"/>
      <c r="D13" s="33" t="s">
        <v>245</v>
      </c>
      <c r="E13" s="51"/>
      <c r="F13" s="51"/>
      <c r="G13" s="51"/>
      <c r="H13" s="51"/>
      <c r="I13" s="51"/>
      <c r="J13" s="56"/>
      <c r="K13" s="89"/>
      <c r="L13" s="89"/>
      <c r="M13" s="484"/>
      <c r="N13" s="484"/>
      <c r="O13" s="493"/>
      <c r="P13" s="197"/>
      <c r="Q13" s="89"/>
    </row>
    <row r="14" spans="1:17" ht="18.75">
      <c r="A14" s="50"/>
      <c r="B14" s="51"/>
      <c r="C14" s="51"/>
      <c r="D14" s="55"/>
      <c r="E14" s="14" t="s">
        <v>142</v>
      </c>
      <c r="F14" s="51"/>
      <c r="G14" s="51"/>
      <c r="H14" s="51"/>
      <c r="I14" s="51"/>
      <c r="J14" s="56"/>
      <c r="K14" s="89"/>
      <c r="L14" s="89"/>
      <c r="M14" s="484"/>
      <c r="N14" s="484"/>
      <c r="O14" s="493"/>
      <c r="P14" s="197"/>
      <c r="Q14" s="89"/>
    </row>
    <row r="15" spans="1:17" ht="19.5">
      <c r="A15" s="50"/>
      <c r="B15" s="51"/>
      <c r="C15" s="51"/>
      <c r="D15" s="33"/>
      <c r="E15" s="51" t="s">
        <v>793</v>
      </c>
      <c r="F15" s="51"/>
      <c r="G15" s="51"/>
      <c r="H15" s="51"/>
      <c r="I15" s="51"/>
      <c r="J15" s="56"/>
      <c r="K15" s="89">
        <v>199516</v>
      </c>
      <c r="L15" s="89">
        <v>319738</v>
      </c>
      <c r="M15" s="484">
        <v>298614</v>
      </c>
      <c r="N15" s="484">
        <v>299472</v>
      </c>
      <c r="O15" s="493">
        <v>300000</v>
      </c>
      <c r="P15" s="1164">
        <f aca="true" t="shared" si="0" ref="P15:P20">IF(OR(O15&lt;=0,Q15&lt;=0),"-",(((Q15-O15)*100)/O15))</f>
        <v>0</v>
      </c>
      <c r="Q15" s="89">
        <v>300000</v>
      </c>
    </row>
    <row r="16" spans="1:17" ht="19.5">
      <c r="A16" s="50"/>
      <c r="B16" s="51"/>
      <c r="C16" s="51"/>
      <c r="D16" s="33"/>
      <c r="E16" s="15" t="s">
        <v>794</v>
      </c>
      <c r="F16" s="15"/>
      <c r="G16" s="15"/>
      <c r="H16" s="15"/>
      <c r="I16" s="15"/>
      <c r="J16" s="69"/>
      <c r="K16" s="89">
        <v>1519800</v>
      </c>
      <c r="L16" s="89">
        <v>2532200</v>
      </c>
      <c r="M16" s="484">
        <v>2755200</v>
      </c>
      <c r="N16" s="484">
        <v>1998400</v>
      </c>
      <c r="O16" s="493">
        <v>1500000</v>
      </c>
      <c r="P16" s="1164">
        <f t="shared" si="0"/>
        <v>0</v>
      </c>
      <c r="Q16" s="89">
        <v>1500000</v>
      </c>
    </row>
    <row r="17" spans="1:17" ht="19.5">
      <c r="A17" s="20"/>
      <c r="B17" s="15"/>
      <c r="C17" s="15"/>
      <c r="D17" s="10"/>
      <c r="E17" s="15" t="s">
        <v>664</v>
      </c>
      <c r="F17" s="15"/>
      <c r="G17" s="15"/>
      <c r="H17" s="15"/>
      <c r="I17" s="15"/>
      <c r="J17" s="69"/>
      <c r="K17" s="151">
        <v>0</v>
      </c>
      <c r="L17" s="151">
        <v>308793.45</v>
      </c>
      <c r="M17" s="485">
        <v>347600</v>
      </c>
      <c r="N17" s="483">
        <v>267732.17</v>
      </c>
      <c r="O17" s="492">
        <v>500000</v>
      </c>
      <c r="P17" s="1164">
        <f t="shared" si="0"/>
        <v>0</v>
      </c>
      <c r="Q17" s="18">
        <v>500000</v>
      </c>
    </row>
    <row r="18" spans="1:17" ht="18.75">
      <c r="A18" s="20"/>
      <c r="B18" s="15"/>
      <c r="C18" s="15"/>
      <c r="D18" s="10"/>
      <c r="E18" s="1622" t="s">
        <v>795</v>
      </c>
      <c r="F18" s="1622"/>
      <c r="G18" s="1622"/>
      <c r="H18" s="1622"/>
      <c r="I18" s="1622"/>
      <c r="J18" s="1623"/>
      <c r="K18" s="168">
        <v>0</v>
      </c>
      <c r="L18" s="168">
        <v>0</v>
      </c>
      <c r="M18" s="512">
        <v>0</v>
      </c>
      <c r="N18" s="484">
        <v>0</v>
      </c>
      <c r="O18" s="493">
        <v>200000</v>
      </c>
      <c r="P18" s="197" t="str">
        <f t="shared" si="0"/>
        <v>-</v>
      </c>
      <c r="Q18" s="89">
        <v>0</v>
      </c>
    </row>
    <row r="19" spans="1:17" ht="18.75">
      <c r="A19" s="90"/>
      <c r="B19" s="91"/>
      <c r="C19" s="91"/>
      <c r="D19" s="111"/>
      <c r="E19" s="1634" t="s">
        <v>796</v>
      </c>
      <c r="F19" s="1634"/>
      <c r="G19" s="1634"/>
      <c r="H19" s="1634"/>
      <c r="I19" s="1634"/>
      <c r="J19" s="1635"/>
      <c r="K19" s="151">
        <v>0</v>
      </c>
      <c r="L19" s="151">
        <v>0</v>
      </c>
      <c r="M19" s="485">
        <v>0</v>
      </c>
      <c r="N19" s="486">
        <v>0</v>
      </c>
      <c r="O19" s="495">
        <v>50000</v>
      </c>
      <c r="P19" s="1165" t="str">
        <f t="shared" si="0"/>
        <v>-</v>
      </c>
      <c r="Q19" s="26">
        <v>0</v>
      </c>
    </row>
    <row r="20" spans="1:17" ht="18.75">
      <c r="A20" s="1665" t="s">
        <v>143</v>
      </c>
      <c r="B20" s="1666"/>
      <c r="C20" s="1666"/>
      <c r="D20" s="1666"/>
      <c r="E20" s="1666"/>
      <c r="F20" s="1666"/>
      <c r="G20" s="1666"/>
      <c r="H20" s="1666"/>
      <c r="I20" s="1666"/>
      <c r="J20" s="1667"/>
      <c r="K20" s="1326">
        <f>SUM(K15:K19)</f>
        <v>1719316</v>
      </c>
      <c r="L20" s="1326">
        <f>SUM(L15:L19)</f>
        <v>3160731.45</v>
      </c>
      <c r="M20" s="1326">
        <f>SUM(M15:M19)</f>
        <v>3401414</v>
      </c>
      <c r="N20" s="1349">
        <f>SUM(N15:N19)</f>
        <v>2565604.17</v>
      </c>
      <c r="O20" s="1328">
        <f>SUM(O15:O19)</f>
        <v>2550000</v>
      </c>
      <c r="P20" s="1369">
        <f t="shared" si="0"/>
        <v>-9.803921568627452</v>
      </c>
      <c r="Q20" s="1326">
        <f>SUM(Q15:Q19)</f>
        <v>2300000</v>
      </c>
    </row>
    <row r="21" spans="1:17" ht="18.75">
      <c r="A21" s="113"/>
      <c r="B21" s="114"/>
      <c r="C21" s="114"/>
      <c r="D21" s="11" t="s">
        <v>246</v>
      </c>
      <c r="E21" s="11"/>
      <c r="F21" s="114"/>
      <c r="G21" s="114"/>
      <c r="H21" s="114"/>
      <c r="I21" s="114"/>
      <c r="J21" s="98"/>
      <c r="K21" s="99"/>
      <c r="L21" s="99"/>
      <c r="M21" s="482"/>
      <c r="N21" s="482"/>
      <c r="O21" s="491"/>
      <c r="P21" s="1163"/>
      <c r="Q21" s="99"/>
    </row>
    <row r="22" spans="1:17" ht="19.5">
      <c r="A22" s="20"/>
      <c r="B22" s="15"/>
      <c r="C22" s="15"/>
      <c r="D22" s="10"/>
      <c r="E22" s="15" t="s">
        <v>797</v>
      </c>
      <c r="F22" s="15"/>
      <c r="G22" s="15"/>
      <c r="H22" s="15"/>
      <c r="I22" s="15"/>
      <c r="J22" s="69"/>
      <c r="K22" s="18">
        <v>48150</v>
      </c>
      <c r="L22" s="18">
        <v>49050</v>
      </c>
      <c r="M22" s="483">
        <v>15400</v>
      </c>
      <c r="N22" s="483">
        <v>25670</v>
      </c>
      <c r="O22" s="492">
        <v>50000</v>
      </c>
      <c r="P22" s="1164">
        <f>IF(OR(O22&lt;=0,Q22&lt;=0),"-",(((Q22-O22)*100)/O22))</f>
        <v>100</v>
      </c>
      <c r="Q22" s="18">
        <v>100000</v>
      </c>
    </row>
    <row r="23" spans="1:17" ht="19.5">
      <c r="A23" s="90"/>
      <c r="B23" s="91"/>
      <c r="C23" s="91"/>
      <c r="D23" s="111"/>
      <c r="E23" s="91" t="s">
        <v>798</v>
      </c>
      <c r="F23" s="91"/>
      <c r="G23" s="91"/>
      <c r="H23" s="91"/>
      <c r="I23" s="91"/>
      <c r="J23" s="715"/>
      <c r="K23" s="92">
        <v>30000</v>
      </c>
      <c r="L23" s="92">
        <v>99000</v>
      </c>
      <c r="M23" s="520">
        <v>26000</v>
      </c>
      <c r="N23" s="520">
        <v>39600</v>
      </c>
      <c r="O23" s="547">
        <v>55000</v>
      </c>
      <c r="P23" s="1166">
        <f>IF(OR(O23&lt;=0,Q23&lt;=0),"-",(((Q23-O23)*100)/O23))</f>
        <v>27.272727272727273</v>
      </c>
      <c r="Q23" s="92">
        <v>70000</v>
      </c>
    </row>
    <row r="24" spans="1:17" ht="18.75">
      <c r="A24" s="1210"/>
      <c r="E24" s="15" t="s">
        <v>799</v>
      </c>
      <c r="K24" s="858">
        <v>0</v>
      </c>
      <c r="L24" s="858">
        <v>0</v>
      </c>
      <c r="M24" s="858">
        <v>0</v>
      </c>
      <c r="N24" s="944">
        <v>0</v>
      </c>
      <c r="O24" s="943">
        <v>180000</v>
      </c>
      <c r="P24" s="1167">
        <f>IF(OR(O24&lt;=0,Q24&lt;=0),"-",(((Q24-O24)*100)/O24))</f>
        <v>0</v>
      </c>
      <c r="Q24" s="858">
        <v>180000</v>
      </c>
    </row>
    <row r="25" spans="1:17" ht="18.75">
      <c r="A25" s="1665" t="s">
        <v>153</v>
      </c>
      <c r="B25" s="1666"/>
      <c r="C25" s="1666"/>
      <c r="D25" s="1666"/>
      <c r="E25" s="1666"/>
      <c r="F25" s="1666"/>
      <c r="G25" s="1666"/>
      <c r="H25" s="1666"/>
      <c r="I25" s="1666"/>
      <c r="J25" s="1667"/>
      <c r="K25" s="1326">
        <f>SUM(K22:K24)</f>
        <v>78150</v>
      </c>
      <c r="L25" s="1326">
        <f>SUM(L22:L24)</f>
        <v>148050</v>
      </c>
      <c r="M25" s="1327">
        <f>SUM(M22:M24)</f>
        <v>41400</v>
      </c>
      <c r="N25" s="1327">
        <f>SUM(N22:N24)</f>
        <v>65270</v>
      </c>
      <c r="O25" s="1328">
        <f>SUM(O22:O24)</f>
        <v>285000</v>
      </c>
      <c r="P25" s="1369">
        <f>IF(OR(O25&lt;=0,Q25&lt;=0),"-",(((Q25-O25)*100)/O25))</f>
        <v>22.80701754385965</v>
      </c>
      <c r="Q25" s="1326">
        <f>SUM(Q22:Q24)</f>
        <v>350000</v>
      </c>
    </row>
    <row r="26" spans="1:17" ht="19.5" thickBot="1">
      <c r="A26" s="1656" t="s">
        <v>156</v>
      </c>
      <c r="B26" s="1657"/>
      <c r="C26" s="1657"/>
      <c r="D26" s="1657"/>
      <c r="E26" s="1657"/>
      <c r="F26" s="1657"/>
      <c r="G26" s="1657"/>
      <c r="H26" s="1657"/>
      <c r="I26" s="1657"/>
      <c r="J26" s="1658"/>
      <c r="K26" s="1373">
        <f>K12+K20+K25</f>
        <v>1844916</v>
      </c>
      <c r="L26" s="1373">
        <f>L12+L20+L25</f>
        <v>3356231.45</v>
      </c>
      <c r="M26" s="1373">
        <f>M12+M20+M25</f>
        <v>3470374</v>
      </c>
      <c r="N26" s="1374">
        <f>N12+N20+N25</f>
        <v>2630874.17</v>
      </c>
      <c r="O26" s="1375">
        <f>O12+O20+O25</f>
        <v>2865000</v>
      </c>
      <c r="P26" s="1168">
        <f>IF(OR(O26&lt;=0,Q26&lt;=0),"-",(((Q26-O26)*100)/O26))</f>
        <v>-6.457242582897033</v>
      </c>
      <c r="Q26" s="1373">
        <f>Q12+Q20+Q25</f>
        <v>2680000</v>
      </c>
    </row>
    <row r="27" spans="1:17" ht="22.5" thickTop="1">
      <c r="A27" s="190"/>
      <c r="B27" s="191"/>
      <c r="C27" s="1742" t="s">
        <v>248</v>
      </c>
      <c r="D27" s="1742"/>
      <c r="E27" s="1742"/>
      <c r="F27" s="1742"/>
      <c r="G27" s="1742"/>
      <c r="H27" s="1742"/>
      <c r="I27" s="1742"/>
      <c r="J27" s="1743"/>
      <c r="K27" s="103"/>
      <c r="L27" s="103"/>
      <c r="M27" s="523"/>
      <c r="N27" s="523"/>
      <c r="O27" s="550"/>
      <c r="P27" s="1169"/>
      <c r="Q27" s="103"/>
    </row>
    <row r="28" spans="1:17" ht="21.75">
      <c r="A28" s="32"/>
      <c r="B28" s="34"/>
      <c r="C28" s="6"/>
      <c r="D28" s="1625" t="s">
        <v>249</v>
      </c>
      <c r="E28" s="1625"/>
      <c r="F28" s="1625"/>
      <c r="G28" s="1625"/>
      <c r="H28" s="1625"/>
      <c r="I28" s="1625"/>
      <c r="J28" s="1626"/>
      <c r="K28" s="89"/>
      <c r="L28" s="89"/>
      <c r="M28" s="484"/>
      <c r="N28" s="484"/>
      <c r="O28" s="493"/>
      <c r="P28" s="197"/>
      <c r="Q28" s="89"/>
    </row>
    <row r="29" spans="1:17" ht="18.75">
      <c r="A29" s="32"/>
      <c r="B29" s="34"/>
      <c r="C29" s="6"/>
      <c r="D29" s="6"/>
      <c r="E29" s="1625" t="s">
        <v>380</v>
      </c>
      <c r="F29" s="1625"/>
      <c r="G29" s="1625"/>
      <c r="H29" s="1625"/>
      <c r="I29" s="1625"/>
      <c r="J29" s="1626"/>
      <c r="K29" s="89"/>
      <c r="L29" s="89"/>
      <c r="M29" s="484"/>
      <c r="N29" s="484"/>
      <c r="O29" s="493"/>
      <c r="P29" s="197"/>
      <c r="Q29" s="89"/>
    </row>
    <row r="30" spans="1:17" ht="18.75">
      <c r="A30" s="32"/>
      <c r="B30" s="34"/>
      <c r="C30" s="6"/>
      <c r="D30" s="6"/>
      <c r="E30" s="1622" t="s">
        <v>381</v>
      </c>
      <c r="F30" s="1622"/>
      <c r="G30" s="1622"/>
      <c r="H30" s="1622"/>
      <c r="I30" s="1622"/>
      <c r="J30" s="1623"/>
      <c r="K30" s="89">
        <v>0</v>
      </c>
      <c r="L30" s="89">
        <v>0</v>
      </c>
      <c r="M30" s="483">
        <v>2182000</v>
      </c>
      <c r="N30" s="484">
        <v>0</v>
      </c>
      <c r="O30" s="493">
        <v>0</v>
      </c>
      <c r="P30" s="1170" t="str">
        <f>IF(OR(O30&lt;=0,Q30&lt;=0),"-",(((Q30-O30)*100)/O30))</f>
        <v>-</v>
      </c>
      <c r="Q30" s="89">
        <v>0</v>
      </c>
    </row>
    <row r="31" spans="1:17" ht="18.75">
      <c r="A31" s="7"/>
      <c r="B31" s="34"/>
      <c r="C31" s="6"/>
      <c r="D31" s="6"/>
      <c r="E31" s="1622" t="s">
        <v>342</v>
      </c>
      <c r="F31" s="1622"/>
      <c r="G31" s="1622"/>
      <c r="H31" s="1622"/>
      <c r="I31" s="1622"/>
      <c r="J31" s="1623"/>
      <c r="K31" s="89"/>
      <c r="L31" s="89"/>
      <c r="M31" s="484"/>
      <c r="N31" s="484"/>
      <c r="O31" s="493"/>
      <c r="P31" s="197"/>
      <c r="Q31" s="89"/>
    </row>
    <row r="32" spans="1:17" ht="18.75">
      <c r="A32" s="32"/>
      <c r="B32" s="34"/>
      <c r="C32" s="6"/>
      <c r="D32" s="3"/>
      <c r="E32" s="1622" t="s">
        <v>382</v>
      </c>
      <c r="F32" s="1622"/>
      <c r="G32" s="1622"/>
      <c r="H32" s="1622"/>
      <c r="I32" s="1622"/>
      <c r="J32" s="1623"/>
      <c r="K32" s="89">
        <v>0</v>
      </c>
      <c r="L32" s="89">
        <v>0</v>
      </c>
      <c r="M32" s="484">
        <v>0</v>
      </c>
      <c r="N32" s="484">
        <v>0</v>
      </c>
      <c r="O32" s="493">
        <v>0</v>
      </c>
      <c r="P32" s="1170" t="str">
        <f>IF(OR(O32&lt;=0,Q32&lt;=0),"-",(((Q32-O32)*100)/O32))</f>
        <v>-</v>
      </c>
      <c r="Q32" s="89">
        <v>0</v>
      </c>
    </row>
    <row r="33" spans="1:17" ht="18.75">
      <c r="A33" s="32"/>
      <c r="B33" s="34"/>
      <c r="C33" s="6"/>
      <c r="D33" s="3"/>
      <c r="E33" s="1622" t="s">
        <v>383</v>
      </c>
      <c r="F33" s="1622"/>
      <c r="G33" s="1622"/>
      <c r="H33" s="1622"/>
      <c r="I33" s="1622"/>
      <c r="J33" s="1623"/>
      <c r="K33" s="89">
        <v>0</v>
      </c>
      <c r="L33" s="89">
        <v>0</v>
      </c>
      <c r="M33" s="484">
        <v>197700</v>
      </c>
      <c r="N33" s="484">
        <v>0</v>
      </c>
      <c r="O33" s="493">
        <v>0</v>
      </c>
      <c r="P33" s="1170" t="str">
        <f>IF(OR(O33&lt;=0,Q33&lt;=0),"-",(((Q33-O33)*100)/O33))</f>
        <v>-</v>
      </c>
      <c r="Q33" s="89">
        <v>0</v>
      </c>
    </row>
    <row r="34" spans="1:17" ht="18.75">
      <c r="A34" s="7"/>
      <c r="B34" s="8"/>
      <c r="C34" s="3"/>
      <c r="D34" s="3"/>
      <c r="E34" s="71" t="s">
        <v>441</v>
      </c>
      <c r="F34" s="14"/>
      <c r="G34" s="15"/>
      <c r="H34" s="14"/>
      <c r="I34" s="14"/>
      <c r="J34" s="17"/>
      <c r="K34" s="18">
        <v>0</v>
      </c>
      <c r="L34" s="18">
        <v>99800</v>
      </c>
      <c r="M34" s="484">
        <v>0</v>
      </c>
      <c r="N34" s="483">
        <v>0</v>
      </c>
      <c r="O34" s="492">
        <v>0</v>
      </c>
      <c r="P34" s="159" t="str">
        <f>IF(OR(O34&lt;=0,Q34&lt;=0),"-",(((Q34-O34)*100)/O34))</f>
        <v>-</v>
      </c>
      <c r="Q34" s="18">
        <v>0</v>
      </c>
    </row>
    <row r="35" spans="1:17" ht="18.75">
      <c r="A35" s="32"/>
      <c r="B35" s="34"/>
      <c r="C35" s="6"/>
      <c r="D35" s="171" t="s">
        <v>492</v>
      </c>
      <c r="E35" s="71"/>
      <c r="F35" s="14"/>
      <c r="G35" s="15"/>
      <c r="H35" s="14"/>
      <c r="I35" s="14"/>
      <c r="J35" s="17"/>
      <c r="K35" s="89"/>
      <c r="L35" s="89"/>
      <c r="M35" s="484"/>
      <c r="N35" s="484"/>
      <c r="O35" s="493"/>
      <c r="P35" s="197"/>
      <c r="Q35" s="89"/>
    </row>
    <row r="36" spans="1:17" ht="18.75">
      <c r="A36" s="32"/>
      <c r="B36" s="34"/>
      <c r="C36" s="6"/>
      <c r="D36" s="3"/>
      <c r="E36" s="71" t="s">
        <v>502</v>
      </c>
      <c r="F36" s="14"/>
      <c r="G36" s="15"/>
      <c r="H36" s="14"/>
      <c r="I36" s="14"/>
      <c r="J36" s="17"/>
      <c r="K36" s="89">
        <v>0</v>
      </c>
      <c r="L36" s="89">
        <v>0</v>
      </c>
      <c r="M36" s="484">
        <v>0</v>
      </c>
      <c r="N36" s="484">
        <v>0</v>
      </c>
      <c r="O36" s="493">
        <v>6000000</v>
      </c>
      <c r="P36" s="197" t="str">
        <f>IF(OR(O36&lt;=0,Q36&lt;=0),"-",(((Q36-O36)*100)/O36))</f>
        <v>-</v>
      </c>
      <c r="Q36" s="89">
        <v>0</v>
      </c>
    </row>
    <row r="37" spans="1:17" ht="18.75">
      <c r="A37" s="32"/>
      <c r="B37" s="34"/>
      <c r="C37" s="6"/>
      <c r="D37" s="3"/>
      <c r="E37" s="677" t="s">
        <v>440</v>
      </c>
      <c r="F37" s="3"/>
      <c r="G37" s="10"/>
      <c r="H37" s="3"/>
      <c r="I37" s="14"/>
      <c r="J37" s="17"/>
      <c r="K37" s="89"/>
      <c r="L37" s="89"/>
      <c r="M37" s="484"/>
      <c r="N37" s="484"/>
      <c r="O37" s="493"/>
      <c r="P37" s="197"/>
      <c r="Q37" s="89"/>
    </row>
    <row r="38" spans="1:17" ht="18.75">
      <c r="A38" s="32"/>
      <c r="B38" s="34"/>
      <c r="C38" s="6"/>
      <c r="D38" s="3"/>
      <c r="E38" s="71" t="s">
        <v>442</v>
      </c>
      <c r="F38" s="14"/>
      <c r="G38" s="15"/>
      <c r="H38" s="14"/>
      <c r="I38" s="14"/>
      <c r="J38" s="17"/>
      <c r="K38" s="89">
        <v>0</v>
      </c>
      <c r="L38" s="89">
        <v>0</v>
      </c>
      <c r="M38" s="484">
        <v>0</v>
      </c>
      <c r="N38" s="484">
        <v>24000</v>
      </c>
      <c r="O38" s="493">
        <v>0</v>
      </c>
      <c r="P38" s="197" t="str">
        <f>IF(OR(O38&lt;=0,Q38&lt;=0),"-",(((Q38-O38)*100)/O38))</f>
        <v>-</v>
      </c>
      <c r="Q38" s="89">
        <v>0</v>
      </c>
    </row>
    <row r="39" spans="1:17" ht="18.75">
      <c r="A39" s="32"/>
      <c r="B39" s="34"/>
      <c r="C39" s="6"/>
      <c r="D39" s="171" t="s">
        <v>492</v>
      </c>
      <c r="E39" s="71"/>
      <c r="F39" s="14"/>
      <c r="G39" s="15"/>
      <c r="H39" s="14"/>
      <c r="I39" s="14"/>
      <c r="J39" s="17"/>
      <c r="K39" s="89"/>
      <c r="L39" s="89"/>
      <c r="M39" s="484"/>
      <c r="N39" s="484"/>
      <c r="O39" s="493"/>
      <c r="P39" s="197"/>
      <c r="Q39" s="89"/>
    </row>
    <row r="40" spans="1:17" ht="18.75">
      <c r="A40" s="32"/>
      <c r="B40" s="34"/>
      <c r="C40" s="6"/>
      <c r="D40" s="3"/>
      <c r="E40" s="71" t="s">
        <v>442</v>
      </c>
      <c r="F40" s="14"/>
      <c r="G40" s="15"/>
      <c r="H40" s="14"/>
      <c r="I40" s="14"/>
      <c r="J40" s="17"/>
      <c r="K40" s="89">
        <v>0</v>
      </c>
      <c r="L40" s="89">
        <v>0</v>
      </c>
      <c r="M40" s="484">
        <v>0</v>
      </c>
      <c r="N40" s="484">
        <v>0</v>
      </c>
      <c r="O40" s="493">
        <v>24000</v>
      </c>
      <c r="P40" s="197" t="str">
        <f>IF(OR(O40&lt;=0,Q40&lt;=0),"-",(((Q40-O40)*100)/O40))</f>
        <v>-</v>
      </c>
      <c r="Q40" s="89">
        <v>0</v>
      </c>
    </row>
    <row r="41" spans="1:17" ht="18.75">
      <c r="A41" s="32"/>
      <c r="B41" s="34"/>
      <c r="C41" s="6"/>
      <c r="D41" s="3"/>
      <c r="E41" s="71" t="s">
        <v>503</v>
      </c>
      <c r="F41" s="14"/>
      <c r="G41" s="15"/>
      <c r="H41" s="14"/>
      <c r="I41" s="14"/>
      <c r="J41" s="17"/>
      <c r="K41" s="89">
        <v>0</v>
      </c>
      <c r="L41" s="89">
        <v>0</v>
      </c>
      <c r="M41" s="484">
        <v>0</v>
      </c>
      <c r="N41" s="484">
        <v>0</v>
      </c>
      <c r="O41" s="493">
        <v>50000</v>
      </c>
      <c r="P41" s="197" t="str">
        <f>IF(OR(O41&lt;=0,Q41&lt;=0),"-",(((Q41-O41)*100)/O41))</f>
        <v>-</v>
      </c>
      <c r="Q41" s="89">
        <v>0</v>
      </c>
    </row>
    <row r="42" spans="1:17" ht="18.75">
      <c r="A42" s="32"/>
      <c r="B42" s="34"/>
      <c r="C42" s="6"/>
      <c r="D42" s="171" t="s">
        <v>613</v>
      </c>
      <c r="E42" s="71"/>
      <c r="F42" s="14"/>
      <c r="G42" s="15"/>
      <c r="H42" s="14"/>
      <c r="I42" s="14"/>
      <c r="J42" s="17"/>
      <c r="K42" s="89"/>
      <c r="L42" s="89"/>
      <c r="M42" s="484"/>
      <c r="N42" s="484"/>
      <c r="O42" s="493"/>
      <c r="P42" s="197"/>
      <c r="Q42" s="89"/>
    </row>
    <row r="43" spans="1:17" ht="18.75">
      <c r="A43" s="32"/>
      <c r="B43" s="34"/>
      <c r="C43" s="6"/>
      <c r="D43" s="3"/>
      <c r="E43" s="71" t="s">
        <v>800</v>
      </c>
      <c r="F43" s="14"/>
      <c r="G43" s="15"/>
      <c r="H43" s="14"/>
      <c r="I43" s="14"/>
      <c r="J43" s="17"/>
      <c r="K43" s="89">
        <v>0</v>
      </c>
      <c r="L43" s="89">
        <v>0</v>
      </c>
      <c r="M43" s="484">
        <v>0</v>
      </c>
      <c r="N43" s="484">
        <v>0</v>
      </c>
      <c r="O43" s="493">
        <v>0</v>
      </c>
      <c r="P43" s="197">
        <v>0</v>
      </c>
      <c r="Q43" s="89">
        <v>40000</v>
      </c>
    </row>
    <row r="44" spans="1:17" ht="18.75">
      <c r="A44" s="7"/>
      <c r="B44" s="8"/>
      <c r="C44" s="3"/>
      <c r="D44" s="3"/>
      <c r="E44" s="677" t="s">
        <v>504</v>
      </c>
      <c r="F44" s="14"/>
      <c r="G44" s="15"/>
      <c r="H44" s="14"/>
      <c r="I44" s="14"/>
      <c r="J44" s="17"/>
      <c r="K44" s="18"/>
      <c r="L44" s="18"/>
      <c r="M44" s="483"/>
      <c r="N44" s="483"/>
      <c r="O44" s="492"/>
      <c r="P44" s="159"/>
      <c r="Q44" s="18"/>
    </row>
    <row r="45" spans="1:17" ht="18.75">
      <c r="A45" s="1214"/>
      <c r="B45" s="1215"/>
      <c r="C45" s="1216"/>
      <c r="D45" s="1216"/>
      <c r="E45" s="1217" t="s">
        <v>443</v>
      </c>
      <c r="F45" s="1218"/>
      <c r="G45" s="955"/>
      <c r="H45" s="1218"/>
      <c r="I45" s="1218"/>
      <c r="J45" s="1219"/>
      <c r="K45" s="780">
        <v>0</v>
      </c>
      <c r="L45" s="780">
        <v>0</v>
      </c>
      <c r="M45" s="801">
        <v>0</v>
      </c>
      <c r="N45" s="801">
        <v>18000</v>
      </c>
      <c r="O45" s="1220">
        <v>0</v>
      </c>
      <c r="P45" s="1221" t="str">
        <f>IF(OR(O45&lt;=0,Q45&lt;=0),"-",(((Q45-O45)*100)/O45))</f>
        <v>-</v>
      </c>
      <c r="Q45" s="780">
        <v>0</v>
      </c>
    </row>
    <row r="46" spans="1:17" ht="18.75">
      <c r="A46" s="32"/>
      <c r="B46" s="34"/>
      <c r="C46" s="6"/>
      <c r="D46" s="6"/>
      <c r="E46" s="230" t="s">
        <v>444</v>
      </c>
      <c r="F46" s="85"/>
      <c r="G46" s="51"/>
      <c r="H46" s="85"/>
      <c r="I46" s="85"/>
      <c r="J46" s="86"/>
      <c r="K46" s="89"/>
      <c r="L46" s="89"/>
      <c r="M46" s="484"/>
      <c r="N46" s="484"/>
      <c r="O46" s="493"/>
      <c r="P46" s="197"/>
      <c r="Q46" s="89"/>
    </row>
    <row r="47" spans="1:17" ht="18.75">
      <c r="A47" s="32"/>
      <c r="B47" s="34"/>
      <c r="C47" s="6"/>
      <c r="D47" s="6"/>
      <c r="E47" s="230" t="s">
        <v>445</v>
      </c>
      <c r="F47" s="85"/>
      <c r="G47" s="51"/>
      <c r="H47" s="85"/>
      <c r="I47" s="85"/>
      <c r="J47" s="86"/>
      <c r="K47" s="89">
        <v>0</v>
      </c>
      <c r="L47" s="89">
        <v>0</v>
      </c>
      <c r="M47" s="484">
        <v>0</v>
      </c>
      <c r="N47" s="484">
        <v>22000</v>
      </c>
      <c r="O47" s="493">
        <v>0</v>
      </c>
      <c r="P47" s="197" t="str">
        <f>IF(OR(O47&lt;=0,Q47&lt;=0),"-",(((Q47-O47)*100)/O47))</f>
        <v>-</v>
      </c>
      <c r="Q47" s="89">
        <v>0</v>
      </c>
    </row>
    <row r="48" spans="1:17" ht="18.75">
      <c r="A48" s="32"/>
      <c r="B48" s="34"/>
      <c r="C48" s="6"/>
      <c r="D48" s="3"/>
      <c r="E48" s="71" t="s">
        <v>444</v>
      </c>
      <c r="F48" s="14"/>
      <c r="G48" s="15"/>
      <c r="H48" s="14"/>
      <c r="I48" s="14"/>
      <c r="J48" s="17"/>
      <c r="K48" s="89"/>
      <c r="L48" s="89"/>
      <c r="M48" s="484"/>
      <c r="N48" s="484"/>
      <c r="O48" s="493"/>
      <c r="P48" s="197"/>
      <c r="Q48" s="89"/>
    </row>
    <row r="49" spans="1:17" ht="18.75">
      <c r="A49" s="32"/>
      <c r="B49" s="34"/>
      <c r="C49" s="6"/>
      <c r="D49" s="6"/>
      <c r="E49" s="230" t="s">
        <v>446</v>
      </c>
      <c r="F49" s="85"/>
      <c r="G49" s="51"/>
      <c r="H49" s="85"/>
      <c r="I49" s="85"/>
      <c r="J49" s="86"/>
      <c r="K49" s="89">
        <v>0</v>
      </c>
      <c r="L49" s="89">
        <v>0</v>
      </c>
      <c r="M49" s="484">
        <v>0</v>
      </c>
      <c r="N49" s="484">
        <v>99400</v>
      </c>
      <c r="O49" s="493">
        <v>0</v>
      </c>
      <c r="P49" s="197" t="str">
        <f>IF(OR(O49&lt;=0,Q49&lt;=0),"-",(((Q49-O49)*100)/O49))</f>
        <v>-</v>
      </c>
      <c r="Q49" s="89">
        <v>0</v>
      </c>
    </row>
    <row r="50" spans="1:17" ht="18.75">
      <c r="A50" s="7"/>
      <c r="B50" s="8"/>
      <c r="C50" s="3"/>
      <c r="D50" s="171" t="s">
        <v>492</v>
      </c>
      <c r="E50" s="71"/>
      <c r="F50" s="14"/>
      <c r="G50" s="15"/>
      <c r="H50" s="14"/>
      <c r="I50" s="14"/>
      <c r="J50" s="17"/>
      <c r="K50" s="18"/>
      <c r="L50" s="18"/>
      <c r="M50" s="483"/>
      <c r="N50" s="483"/>
      <c r="O50" s="492"/>
      <c r="P50" s="159"/>
      <c r="Q50" s="18"/>
    </row>
    <row r="51" spans="1:17" ht="18.75">
      <c r="A51" s="847"/>
      <c r="B51" s="8"/>
      <c r="C51" s="3"/>
      <c r="D51" s="28"/>
      <c r="E51" s="71" t="s">
        <v>505</v>
      </c>
      <c r="F51" s="14"/>
      <c r="G51" s="45"/>
      <c r="H51" s="46"/>
      <c r="I51" s="46"/>
      <c r="J51" s="47"/>
      <c r="K51" s="174">
        <v>0</v>
      </c>
      <c r="L51" s="174">
        <v>0</v>
      </c>
      <c r="M51" s="602">
        <v>0</v>
      </c>
      <c r="N51" s="602">
        <v>0</v>
      </c>
      <c r="O51" s="603">
        <v>50000</v>
      </c>
      <c r="P51" s="844" t="str">
        <f>IF(OR(O51&lt;=0,Q51&lt;=0),"-",(((Q51-O51)*100)/O51))</f>
        <v>-</v>
      </c>
      <c r="Q51" s="174">
        <v>0</v>
      </c>
    </row>
    <row r="52" spans="1:17" ht="18.75">
      <c r="A52" s="847"/>
      <c r="B52" s="8"/>
      <c r="C52" s="3"/>
      <c r="D52" s="28"/>
      <c r="E52" s="71" t="s">
        <v>443</v>
      </c>
      <c r="F52" s="14"/>
      <c r="G52" s="45"/>
      <c r="H52" s="46"/>
      <c r="I52" s="46"/>
      <c r="J52" s="47"/>
      <c r="K52" s="174">
        <v>0</v>
      </c>
      <c r="L52" s="174">
        <v>0</v>
      </c>
      <c r="M52" s="602">
        <v>0</v>
      </c>
      <c r="N52" s="602">
        <v>0</v>
      </c>
      <c r="O52" s="603">
        <v>20000</v>
      </c>
      <c r="P52" s="844" t="str">
        <f>IF(OR(O52&lt;=0,Q52&lt;=0),"-",(((Q52-O52)*100)/O52))</f>
        <v>-</v>
      </c>
      <c r="Q52" s="174">
        <v>0</v>
      </c>
    </row>
    <row r="53" spans="1:17" ht="18.75">
      <c r="A53" s="847"/>
      <c r="B53" s="8"/>
      <c r="C53" s="3"/>
      <c r="D53" s="28"/>
      <c r="E53" s="71" t="s">
        <v>444</v>
      </c>
      <c r="F53" s="14"/>
      <c r="G53" s="45"/>
      <c r="H53" s="46"/>
      <c r="I53" s="46"/>
      <c r="J53" s="47"/>
      <c r="K53" s="174"/>
      <c r="L53" s="174"/>
      <c r="M53" s="602"/>
      <c r="N53" s="602"/>
      <c r="O53" s="603"/>
      <c r="P53" s="844"/>
      <c r="Q53" s="174"/>
    </row>
    <row r="54" spans="1:17" ht="18.75">
      <c r="A54" s="847"/>
      <c r="B54" s="8"/>
      <c r="C54" s="3"/>
      <c r="D54" s="28"/>
      <c r="E54" s="71" t="s">
        <v>445</v>
      </c>
      <c r="F54" s="14"/>
      <c r="G54" s="45"/>
      <c r="H54" s="46"/>
      <c r="I54" s="46"/>
      <c r="J54" s="47"/>
      <c r="K54" s="174">
        <v>0</v>
      </c>
      <c r="L54" s="174">
        <v>0</v>
      </c>
      <c r="M54" s="602">
        <v>0</v>
      </c>
      <c r="N54" s="602">
        <v>0</v>
      </c>
      <c r="O54" s="603">
        <v>30000</v>
      </c>
      <c r="P54" s="844" t="str">
        <f>IF(OR(O54&lt;=0,Q54&lt;=0),"-",(((Q54-O54)*100)/O54))</f>
        <v>-</v>
      </c>
      <c r="Q54" s="174">
        <v>0</v>
      </c>
    </row>
    <row r="55" spans="1:17" ht="18.75">
      <c r="A55" s="847"/>
      <c r="B55" s="8"/>
      <c r="C55" s="3"/>
      <c r="D55" s="28"/>
      <c r="E55" s="71" t="s">
        <v>444</v>
      </c>
      <c r="F55" s="14"/>
      <c r="G55" s="45"/>
      <c r="H55" s="46"/>
      <c r="I55" s="46"/>
      <c r="J55" s="47"/>
      <c r="K55" s="174"/>
      <c r="L55" s="174"/>
      <c r="M55" s="602"/>
      <c r="N55" s="602"/>
      <c r="O55" s="603"/>
      <c r="P55" s="844"/>
      <c r="Q55" s="174"/>
    </row>
    <row r="56" spans="1:17" ht="18.75">
      <c r="A56" s="847"/>
      <c r="B56" s="8"/>
      <c r="C56" s="3"/>
      <c r="D56" s="28"/>
      <c r="E56" s="71" t="s">
        <v>506</v>
      </c>
      <c r="F56" s="14"/>
      <c r="G56" s="45"/>
      <c r="H56" s="46"/>
      <c r="I56" s="46"/>
      <c r="J56" s="47"/>
      <c r="K56" s="174">
        <v>0</v>
      </c>
      <c r="L56" s="174">
        <v>0</v>
      </c>
      <c r="M56" s="602">
        <v>0</v>
      </c>
      <c r="N56" s="602">
        <v>0</v>
      </c>
      <c r="O56" s="603">
        <v>15000</v>
      </c>
      <c r="P56" s="844" t="str">
        <f>IF(OR(O56&lt;=0,Q56&lt;=0),"-",(((Q56-O56)*100)/O56))</f>
        <v>-</v>
      </c>
      <c r="Q56" s="174">
        <v>0</v>
      </c>
    </row>
    <row r="57" spans="1:17" ht="18.75">
      <c r="A57" s="7"/>
      <c r="B57" s="8"/>
      <c r="C57" s="3"/>
      <c r="D57" s="28"/>
      <c r="E57" s="71" t="s">
        <v>507</v>
      </c>
      <c r="F57" s="14"/>
      <c r="G57" s="15"/>
      <c r="H57" s="14"/>
      <c r="I57" s="14"/>
      <c r="J57" s="17"/>
      <c r="K57" s="18">
        <v>0</v>
      </c>
      <c r="L57" s="18">
        <v>0</v>
      </c>
      <c r="M57" s="483">
        <v>0</v>
      </c>
      <c r="N57" s="483">
        <v>0</v>
      </c>
      <c r="O57" s="492">
        <v>180000</v>
      </c>
      <c r="P57" s="159" t="str">
        <f>IF(OR(O57&lt;=0,Q57&lt;=0),"-",(((Q57-O57)*100)/O57))</f>
        <v>-</v>
      </c>
      <c r="Q57" s="18">
        <v>0</v>
      </c>
    </row>
    <row r="58" spans="1:17" ht="18.75">
      <c r="A58" s="32"/>
      <c r="B58" s="34"/>
      <c r="C58" s="6"/>
      <c r="D58" s="6"/>
      <c r="E58" s="716" t="s">
        <v>447</v>
      </c>
      <c r="F58" s="85"/>
      <c r="G58" s="51"/>
      <c r="H58" s="85"/>
      <c r="I58" s="85"/>
      <c r="J58" s="86"/>
      <c r="K58" s="89"/>
      <c r="L58" s="89"/>
      <c r="M58" s="484"/>
      <c r="N58" s="484"/>
      <c r="O58" s="493"/>
      <c r="P58" s="197"/>
      <c r="Q58" s="89"/>
    </row>
    <row r="59" spans="1:17" ht="18.75">
      <c r="A59" s="32"/>
      <c r="B59" s="34"/>
      <c r="C59" s="6"/>
      <c r="D59" s="6"/>
      <c r="E59" s="230" t="s">
        <v>448</v>
      </c>
      <c r="F59" s="85"/>
      <c r="G59" s="51"/>
      <c r="H59" s="85"/>
      <c r="I59" s="85"/>
      <c r="J59" s="86"/>
      <c r="K59" s="89">
        <v>0</v>
      </c>
      <c r="L59" s="89">
        <v>0</v>
      </c>
      <c r="M59" s="484">
        <v>0</v>
      </c>
      <c r="N59" s="484">
        <v>199000</v>
      </c>
      <c r="O59" s="493">
        <v>0</v>
      </c>
      <c r="P59" s="197" t="str">
        <f>IF(OR(O59&lt;=0,Q59&lt;=0),"-",(((Q59-O59)*100)/O59))</f>
        <v>-</v>
      </c>
      <c r="Q59" s="89">
        <v>0</v>
      </c>
    </row>
    <row r="60" spans="1:17" ht="18.75">
      <c r="A60" s="32"/>
      <c r="B60" s="34"/>
      <c r="C60" s="6"/>
      <c r="D60" s="6"/>
      <c r="E60" s="230" t="s">
        <v>449</v>
      </c>
      <c r="F60" s="85"/>
      <c r="G60" s="51"/>
      <c r="H60" s="85"/>
      <c r="I60" s="85"/>
      <c r="J60" s="86"/>
      <c r="K60" s="89">
        <v>0</v>
      </c>
      <c r="L60" s="89">
        <v>0</v>
      </c>
      <c r="M60" s="484">
        <v>0</v>
      </c>
      <c r="N60" s="484">
        <v>70000</v>
      </c>
      <c r="O60" s="493">
        <v>0</v>
      </c>
      <c r="P60" s="197" t="str">
        <f>IF(OR(O60&lt;=0,Q60&lt;=0),"-",(((Q60-O60)*100)/O60))</f>
        <v>-</v>
      </c>
      <c r="Q60" s="89">
        <v>0</v>
      </c>
    </row>
    <row r="61" spans="1:17" ht="18.75">
      <c r="A61" s="1699" t="s">
        <v>157</v>
      </c>
      <c r="B61" s="1700"/>
      <c r="C61" s="1700"/>
      <c r="D61" s="1700"/>
      <c r="E61" s="1700"/>
      <c r="F61" s="1700"/>
      <c r="G61" s="1700"/>
      <c r="H61" s="1700"/>
      <c r="I61" s="1700"/>
      <c r="J61" s="1701"/>
      <c r="K61" s="1326">
        <f>SUM(K30:K60)</f>
        <v>0</v>
      </c>
      <c r="L61" s="1326">
        <f>SUM(L30:L60)</f>
        <v>99800</v>
      </c>
      <c r="M61" s="1326">
        <f>SUM(M30:M60)</f>
        <v>2379700</v>
      </c>
      <c r="N61" s="1349">
        <f>SUM(N30:N60)</f>
        <v>432400</v>
      </c>
      <c r="O61" s="1328">
        <f>SUM(O30:O60)</f>
        <v>6369000</v>
      </c>
      <c r="P61" s="1370">
        <f>IF(OR(O61&lt;=0,Q61&lt;=0),"-",(((Q61-O61)*100)/O61))</f>
        <v>-99.37195792118072</v>
      </c>
      <c r="Q61" s="1368">
        <f>SUM(Q30:Q60)</f>
        <v>40000</v>
      </c>
    </row>
    <row r="62" spans="1:17" ht="18.75">
      <c r="A62" s="32"/>
      <c r="B62" s="34"/>
      <c r="C62" s="34"/>
      <c r="D62" s="1632" t="s">
        <v>250</v>
      </c>
      <c r="E62" s="1632"/>
      <c r="F62" s="1632"/>
      <c r="G62" s="1632"/>
      <c r="H62" s="1632"/>
      <c r="I62" s="1632"/>
      <c r="J62" s="1633"/>
      <c r="K62" s="89"/>
      <c r="L62" s="89"/>
      <c r="M62" s="484"/>
      <c r="N62" s="484"/>
      <c r="O62" s="493"/>
      <c r="P62" s="197"/>
      <c r="Q62" s="89"/>
    </row>
    <row r="63" spans="1:17" ht="18.75">
      <c r="A63" s="32"/>
      <c r="B63" s="34"/>
      <c r="C63" s="34"/>
      <c r="D63" s="171" t="s">
        <v>129</v>
      </c>
      <c r="E63" s="85"/>
      <c r="F63" s="85"/>
      <c r="G63" s="6"/>
      <c r="H63" s="6"/>
      <c r="I63" s="6"/>
      <c r="J63" s="175"/>
      <c r="K63" s="89"/>
      <c r="L63" s="89"/>
      <c r="M63" s="484"/>
      <c r="N63" s="484"/>
      <c r="O63" s="493"/>
      <c r="P63" s="197"/>
      <c r="Q63" s="89"/>
    </row>
    <row r="64" spans="1:17" ht="19.5">
      <c r="A64" s="7"/>
      <c r="B64" s="8"/>
      <c r="C64" s="28"/>
      <c r="D64" s="14" t="s">
        <v>801</v>
      </c>
      <c r="E64" s="3"/>
      <c r="F64" s="3"/>
      <c r="G64" s="3"/>
      <c r="H64" s="3"/>
      <c r="I64" s="3"/>
      <c r="J64" s="69"/>
      <c r="K64" s="9">
        <v>0</v>
      </c>
      <c r="L64" s="9">
        <v>100000</v>
      </c>
      <c r="M64" s="552">
        <v>0</v>
      </c>
      <c r="N64" s="552">
        <v>0</v>
      </c>
      <c r="O64" s="555">
        <v>0</v>
      </c>
      <c r="P64" s="1164" t="str">
        <f>IF(OR(O64&lt;=0,Q64&lt;=0),"-",(((Q64-O64)*100)/O64))</f>
        <v>-</v>
      </c>
      <c r="Q64" s="9">
        <v>0</v>
      </c>
    </row>
    <row r="65" spans="1:17" ht="18.75">
      <c r="A65" s="7"/>
      <c r="B65" s="8"/>
      <c r="C65" s="8"/>
      <c r="D65" s="14" t="s">
        <v>51</v>
      </c>
      <c r="E65" s="14"/>
      <c r="F65" s="14"/>
      <c r="G65" s="14"/>
      <c r="H65" s="14"/>
      <c r="I65" s="14"/>
      <c r="J65" s="69"/>
      <c r="K65" s="9"/>
      <c r="L65" s="9"/>
      <c r="M65" s="552"/>
      <c r="N65" s="552"/>
      <c r="O65" s="555"/>
      <c r="P65" s="1172"/>
      <c r="Q65" s="9"/>
    </row>
    <row r="66" spans="1:17" ht="19.5">
      <c r="A66" s="32"/>
      <c r="B66" s="34"/>
      <c r="C66" s="34"/>
      <c r="D66" s="85" t="s">
        <v>802</v>
      </c>
      <c r="E66" s="85"/>
      <c r="F66" s="85"/>
      <c r="G66" s="85"/>
      <c r="H66" s="85"/>
      <c r="I66" s="85"/>
      <c r="J66" s="56"/>
      <c r="K66" s="895">
        <v>0</v>
      </c>
      <c r="L66" s="895">
        <v>100000</v>
      </c>
      <c r="M66" s="896">
        <v>0</v>
      </c>
      <c r="N66" s="896">
        <v>0</v>
      </c>
      <c r="O66" s="897">
        <v>0</v>
      </c>
      <c r="P66" s="1174" t="str">
        <f>IF(OR(O66&lt;=0,Q66&lt;=0),"-",(((Q66-O66)*100)/O66))</f>
        <v>-</v>
      </c>
      <c r="Q66" s="895">
        <v>0</v>
      </c>
    </row>
    <row r="67" spans="1:17" ht="18.75">
      <c r="A67" s="893"/>
      <c r="B67" s="894"/>
      <c r="C67" s="894"/>
      <c r="D67" s="87" t="s">
        <v>803</v>
      </c>
      <c r="E67" s="87"/>
      <c r="F67" s="87"/>
      <c r="G67" s="87"/>
      <c r="H67" s="87"/>
      <c r="I67" s="87"/>
      <c r="J67" s="715"/>
      <c r="K67" s="898">
        <v>0</v>
      </c>
      <c r="L67" s="898">
        <v>0</v>
      </c>
      <c r="M67" s="899">
        <v>300000</v>
      </c>
      <c r="N67" s="899">
        <v>0</v>
      </c>
      <c r="O67" s="900">
        <v>0</v>
      </c>
      <c r="P67" s="1173" t="str">
        <f>IF(OR(O67&lt;=0,Q67&lt;=0),"-",(((Q67-O67)*100)/O67))</f>
        <v>-</v>
      </c>
      <c r="Q67" s="898">
        <v>0</v>
      </c>
    </row>
    <row r="68" spans="1:17" ht="18.75">
      <c r="A68" s="1665" t="s">
        <v>158</v>
      </c>
      <c r="B68" s="1666"/>
      <c r="C68" s="1666"/>
      <c r="D68" s="1666"/>
      <c r="E68" s="1666"/>
      <c r="F68" s="1666"/>
      <c r="G68" s="1666"/>
      <c r="H68" s="1666"/>
      <c r="I68" s="1666"/>
      <c r="J68" s="1667"/>
      <c r="K68" s="1371">
        <f>SUM(K64:K67)</f>
        <v>0</v>
      </c>
      <c r="L68" s="1371">
        <f>SUM(L64:L67)</f>
        <v>200000</v>
      </c>
      <c r="M68" s="1371">
        <f>SUM(M64:M67)</f>
        <v>300000</v>
      </c>
      <c r="N68" s="1349">
        <f>SUM(N64:N67)</f>
        <v>0</v>
      </c>
      <c r="O68" s="1328">
        <f>SUM(O64:O67)</f>
        <v>0</v>
      </c>
      <c r="P68" s="1369" t="str">
        <f>IF(OR(O68&lt;=0,Q68&lt;=0),"-",(((Q68-O68)*100)/O68))</f>
        <v>-</v>
      </c>
      <c r="Q68" s="1368">
        <f>SUM(Q64:Q67)</f>
        <v>0</v>
      </c>
    </row>
    <row r="69" spans="1:17" ht="19.5" thickBot="1">
      <c r="A69" s="1656" t="s">
        <v>160</v>
      </c>
      <c r="B69" s="1657"/>
      <c r="C69" s="1657"/>
      <c r="D69" s="1657"/>
      <c r="E69" s="1657"/>
      <c r="F69" s="1657"/>
      <c r="G69" s="1657"/>
      <c r="H69" s="1657"/>
      <c r="I69" s="1657"/>
      <c r="J69" s="1658"/>
      <c r="K69" s="1376">
        <f>K61+K68</f>
        <v>0</v>
      </c>
      <c r="L69" s="1376">
        <f>L61+L68</f>
        <v>299800</v>
      </c>
      <c r="M69" s="1377">
        <f>M61+M68</f>
        <v>2679700</v>
      </c>
      <c r="N69" s="1378">
        <f>N61+N68</f>
        <v>432400</v>
      </c>
      <c r="O69" s="1299">
        <f>O61+O68</f>
        <v>6369000</v>
      </c>
      <c r="P69" s="1175">
        <f>IF(OR(O69&lt;=0,Q69&lt;=0),"-",(((Q69-O69)*100)/O69))</f>
        <v>-99.37195792118072</v>
      </c>
      <c r="Q69" s="1379">
        <f>Q61+Q68</f>
        <v>40000</v>
      </c>
    </row>
    <row r="70" spans="1:17" ht="22.5" thickTop="1">
      <c r="A70" s="50"/>
      <c r="B70" s="51"/>
      <c r="C70" s="33" t="s">
        <v>251</v>
      </c>
      <c r="D70" s="51"/>
      <c r="E70" s="51"/>
      <c r="F70" s="51"/>
      <c r="G70" s="51"/>
      <c r="H70" s="51"/>
      <c r="I70" s="120"/>
      <c r="J70" s="120"/>
      <c r="K70" s="186"/>
      <c r="L70" s="186"/>
      <c r="M70" s="553"/>
      <c r="N70" s="553"/>
      <c r="O70" s="556"/>
      <c r="P70" s="1176"/>
      <c r="Q70" s="186"/>
    </row>
    <row r="71" spans="1:17" ht="21.75">
      <c r="A71" s="20"/>
      <c r="B71" s="15"/>
      <c r="C71" s="15"/>
      <c r="D71" s="10" t="s">
        <v>252</v>
      </c>
      <c r="E71" s="104"/>
      <c r="F71" s="104"/>
      <c r="G71" s="104"/>
      <c r="H71" s="104"/>
      <c r="I71" s="104"/>
      <c r="J71" s="122"/>
      <c r="K71" s="18"/>
      <c r="L71" s="18"/>
      <c r="M71" s="483"/>
      <c r="N71" s="483"/>
      <c r="O71" s="492"/>
      <c r="P71" s="159"/>
      <c r="Q71" s="18"/>
    </row>
    <row r="72" spans="1:17" ht="23.25">
      <c r="A72" s="20"/>
      <c r="B72" s="15"/>
      <c r="C72" s="15"/>
      <c r="D72" s="15"/>
      <c r="E72" s="1622" t="s">
        <v>49</v>
      </c>
      <c r="F72" s="1622"/>
      <c r="G72" s="1622"/>
      <c r="H72" s="1622"/>
      <c r="I72" s="1622"/>
      <c r="J72" s="1623"/>
      <c r="K72" s="18">
        <v>200000</v>
      </c>
      <c r="L72" s="18">
        <v>60000</v>
      </c>
      <c r="M72" s="483">
        <v>260000</v>
      </c>
      <c r="N72" s="483">
        <v>260000</v>
      </c>
      <c r="O72" s="492">
        <v>260000</v>
      </c>
      <c r="P72" s="1164">
        <f>IF(OR(O72&lt;=0,Q72&lt;=0),"-",(((Q72-O72)*100)/O72))</f>
        <v>-76.92307692307692</v>
      </c>
      <c r="Q72" s="18">
        <v>60000</v>
      </c>
    </row>
    <row r="73" spans="1:17" ht="18.75">
      <c r="A73" s="90"/>
      <c r="B73" s="91"/>
      <c r="C73" s="91"/>
      <c r="D73" s="91"/>
      <c r="E73" s="87"/>
      <c r="F73" s="87"/>
      <c r="G73" s="87"/>
      <c r="H73" s="87"/>
      <c r="I73" s="87"/>
      <c r="J73" s="88"/>
      <c r="K73" s="92"/>
      <c r="L73" s="92"/>
      <c r="M73" s="520"/>
      <c r="N73" s="520"/>
      <c r="O73" s="547"/>
      <c r="P73" s="1177"/>
      <c r="Q73" s="92"/>
    </row>
    <row r="74" spans="1:17" ht="18.75">
      <c r="A74" s="1665" t="s">
        <v>348</v>
      </c>
      <c r="B74" s="1666"/>
      <c r="C74" s="1666"/>
      <c r="D74" s="1666"/>
      <c r="E74" s="1666"/>
      <c r="F74" s="1666"/>
      <c r="G74" s="1666"/>
      <c r="H74" s="1666"/>
      <c r="I74" s="1666"/>
      <c r="J74" s="1667"/>
      <c r="K74" s="1326">
        <f>SUM(K72:K73)</f>
        <v>200000</v>
      </c>
      <c r="L74" s="1326">
        <f>SUM(L72:L73)</f>
        <v>60000</v>
      </c>
      <c r="M74" s="1326">
        <f>SUM(M72:M73)</f>
        <v>260000</v>
      </c>
      <c r="N74" s="1327">
        <f>SUM(N72:N73)</f>
        <v>260000</v>
      </c>
      <c r="O74" s="1328">
        <f>SUM(O72:O73)</f>
        <v>260000</v>
      </c>
      <c r="P74" s="1367">
        <f>IF(OR(O74&lt;=0,Q74&lt;=0),"-",(((Q74-O74)*100)/O74))</f>
        <v>-76.92307692307692</v>
      </c>
      <c r="Q74" s="1368">
        <f>SUM(Q72:Q73)</f>
        <v>60000</v>
      </c>
    </row>
    <row r="75" spans="1:17" ht="19.5" thickBot="1">
      <c r="A75" s="1656" t="s">
        <v>159</v>
      </c>
      <c r="B75" s="1657"/>
      <c r="C75" s="1657"/>
      <c r="D75" s="1657"/>
      <c r="E75" s="1657"/>
      <c r="F75" s="1657"/>
      <c r="G75" s="1657"/>
      <c r="H75" s="1657"/>
      <c r="I75" s="1657"/>
      <c r="J75" s="1658"/>
      <c r="K75" s="1293">
        <f>SUM(K74)</f>
        <v>200000</v>
      </c>
      <c r="L75" s="1293">
        <f>SUM(L74)</f>
        <v>60000</v>
      </c>
      <c r="M75" s="1298">
        <f>SUM(M74)</f>
        <v>260000</v>
      </c>
      <c r="N75" s="1298">
        <f>SUM(N74)</f>
        <v>260000</v>
      </c>
      <c r="O75" s="1299">
        <f>SUM(O74)</f>
        <v>260000</v>
      </c>
      <c r="P75" s="1178">
        <f>IF(OR(O75&lt;=0,Q75&lt;=0),"-",(((Q75-O75)*100)/O75))</f>
        <v>-76.92307692307692</v>
      </c>
      <c r="Q75" s="1379">
        <f>SUM(Q74)</f>
        <v>60000</v>
      </c>
    </row>
    <row r="76" spans="1:17" ht="23.25" thickBot="1" thickTop="1">
      <c r="A76" s="1731" t="s">
        <v>50</v>
      </c>
      <c r="B76" s="1732"/>
      <c r="C76" s="1732"/>
      <c r="D76" s="1732"/>
      <c r="E76" s="1732"/>
      <c r="F76" s="1732"/>
      <c r="G76" s="1732"/>
      <c r="H76" s="1732"/>
      <c r="I76" s="1732"/>
      <c r="J76" s="1733"/>
      <c r="K76" s="1381">
        <f>K26+K69+K75</f>
        <v>2044916</v>
      </c>
      <c r="L76" s="1381">
        <f>L26+L69+L75</f>
        <v>3716031.45</v>
      </c>
      <c r="M76" s="1381">
        <f>M26+M69+M75</f>
        <v>6410074</v>
      </c>
      <c r="N76" s="1382">
        <f>N26+N69+N75</f>
        <v>3323274.17</v>
      </c>
      <c r="O76" s="1383">
        <f>O26+O69+O75</f>
        <v>9494000</v>
      </c>
      <c r="P76" s="1384">
        <f>IF(OR(O76&lt;=0,Q76&lt;=0),"-",(((Q76-O76)*100)/O76))</f>
        <v>-70.71834843058774</v>
      </c>
      <c r="Q76" s="1385">
        <f>Q26+Q69+Q75</f>
        <v>2780000</v>
      </c>
    </row>
    <row r="77" spans="1:17" ht="22.5" thickTop="1">
      <c r="A77" s="1729" t="s">
        <v>384</v>
      </c>
      <c r="B77" s="1632"/>
      <c r="C77" s="1632"/>
      <c r="D77" s="1632"/>
      <c r="E77" s="1632"/>
      <c r="F77" s="1632"/>
      <c r="G77" s="1632"/>
      <c r="H77" s="1632"/>
      <c r="I77" s="1632"/>
      <c r="J77" s="133"/>
      <c r="K77" s="89"/>
      <c r="L77" s="89"/>
      <c r="M77" s="484"/>
      <c r="N77" s="484"/>
      <c r="O77" s="493"/>
      <c r="P77" s="197"/>
      <c r="Q77" s="89"/>
    </row>
    <row r="78" spans="1:17" ht="18.75">
      <c r="A78" s="236"/>
      <c r="B78" s="6"/>
      <c r="C78" s="33" t="s">
        <v>385</v>
      </c>
      <c r="D78" s="6"/>
      <c r="E78" s="6"/>
      <c r="F78" s="6"/>
      <c r="G78" s="6"/>
      <c r="H78" s="6"/>
      <c r="I78" s="6"/>
      <c r="J78" s="133"/>
      <c r="K78" s="89"/>
      <c r="L78" s="89"/>
      <c r="M78" s="484"/>
      <c r="N78" s="484"/>
      <c r="O78" s="493"/>
      <c r="P78" s="197"/>
      <c r="Q78" s="89"/>
    </row>
    <row r="79" spans="1:17" ht="18.75">
      <c r="A79" s="236"/>
      <c r="B79" s="6"/>
      <c r="C79" s="6"/>
      <c r="D79" s="33" t="s">
        <v>245</v>
      </c>
      <c r="E79" s="6"/>
      <c r="F79" s="6"/>
      <c r="G79" s="6"/>
      <c r="H79" s="6"/>
      <c r="I79" s="6"/>
      <c r="J79" s="133"/>
      <c r="K79" s="89"/>
      <c r="L79" s="89"/>
      <c r="M79" s="484"/>
      <c r="N79" s="484"/>
      <c r="O79" s="493"/>
      <c r="P79" s="197"/>
      <c r="Q79" s="89"/>
    </row>
    <row r="80" spans="1:17" ht="18.75">
      <c r="A80" s="236"/>
      <c r="B80" s="6"/>
      <c r="C80" s="6"/>
      <c r="D80" s="6"/>
      <c r="E80" s="14" t="s">
        <v>142</v>
      </c>
      <c r="F80" s="6"/>
      <c r="G80" s="6"/>
      <c r="H80" s="6"/>
      <c r="I80" s="6"/>
      <c r="J80" s="133"/>
      <c r="K80" s="89"/>
      <c r="L80" s="89"/>
      <c r="M80" s="484"/>
      <c r="N80" s="484"/>
      <c r="O80" s="493"/>
      <c r="P80" s="197"/>
      <c r="Q80" s="89"/>
    </row>
    <row r="81" spans="1:17" ht="19.5">
      <c r="A81" s="1222"/>
      <c r="B81" s="3"/>
      <c r="C81" s="3"/>
      <c r="D81" s="3"/>
      <c r="E81" s="14" t="s">
        <v>804</v>
      </c>
      <c r="F81" s="14"/>
      <c r="G81" s="14"/>
      <c r="H81" s="14"/>
      <c r="I81" s="14"/>
      <c r="J81" s="69"/>
      <c r="K81" s="18">
        <v>0</v>
      </c>
      <c r="L81" s="18">
        <v>0</v>
      </c>
      <c r="M81" s="483">
        <v>0</v>
      </c>
      <c r="N81" s="483">
        <v>0</v>
      </c>
      <c r="O81" s="492">
        <v>50000</v>
      </c>
      <c r="P81" s="1164">
        <f>IF(OR(O81&lt;=0,Q81&lt;=0),"-",(((Q81-O81)*100)/O81))</f>
        <v>0</v>
      </c>
      <c r="Q81" s="18">
        <v>50000</v>
      </c>
    </row>
    <row r="82" spans="1:17" ht="19.5">
      <c r="A82" s="236"/>
      <c r="B82" s="6"/>
      <c r="C82" s="6"/>
      <c r="D82" s="6" t="s">
        <v>249</v>
      </c>
      <c r="E82" s="85"/>
      <c r="F82" s="85"/>
      <c r="G82" s="85"/>
      <c r="H82" s="85"/>
      <c r="I82" s="85"/>
      <c r="J82" s="56"/>
      <c r="K82" s="89"/>
      <c r="L82" s="89"/>
      <c r="M82" s="484"/>
      <c r="N82" s="484"/>
      <c r="O82" s="493"/>
      <c r="P82" s="1174"/>
      <c r="Q82" s="89"/>
    </row>
    <row r="83" spans="1:17" ht="19.5">
      <c r="A83" s="236"/>
      <c r="B83" s="6"/>
      <c r="C83" s="6"/>
      <c r="D83" s="6"/>
      <c r="E83" s="85" t="s">
        <v>434</v>
      </c>
      <c r="F83" s="85"/>
      <c r="G83" s="85"/>
      <c r="H83" s="85"/>
      <c r="I83" s="85"/>
      <c r="J83" s="56"/>
      <c r="K83" s="89"/>
      <c r="L83" s="89"/>
      <c r="M83" s="484"/>
      <c r="N83" s="484"/>
      <c r="O83" s="493"/>
      <c r="P83" s="1164"/>
      <c r="Q83" s="89"/>
    </row>
    <row r="84" spans="1:17" ht="19.5">
      <c r="A84" s="901"/>
      <c r="B84" s="118"/>
      <c r="C84" s="118"/>
      <c r="D84" s="118"/>
      <c r="E84" s="87" t="s">
        <v>433</v>
      </c>
      <c r="F84" s="87"/>
      <c r="G84" s="87"/>
      <c r="H84" s="87"/>
      <c r="I84" s="87"/>
      <c r="J84" s="715"/>
      <c r="K84" s="92">
        <v>0</v>
      </c>
      <c r="L84" s="92">
        <v>520000</v>
      </c>
      <c r="M84" s="520">
        <v>0</v>
      </c>
      <c r="N84" s="520">
        <v>0</v>
      </c>
      <c r="O84" s="547">
        <v>0</v>
      </c>
      <c r="P84" s="1166" t="str">
        <f>IF(OR(O84&lt;=0,Q84&lt;=0),"-",(((Q84-O84)*100)/O84))</f>
        <v>-</v>
      </c>
      <c r="Q84" s="92">
        <v>0</v>
      </c>
    </row>
    <row r="85" spans="1:17" ht="18.75">
      <c r="A85" s="1665" t="s">
        <v>143</v>
      </c>
      <c r="B85" s="1666"/>
      <c r="C85" s="1666"/>
      <c r="D85" s="1666"/>
      <c r="E85" s="1666"/>
      <c r="F85" s="1666"/>
      <c r="G85" s="1666"/>
      <c r="H85" s="1666"/>
      <c r="I85" s="1666"/>
      <c r="J85" s="1667"/>
      <c r="K85" s="1326">
        <f>SUM(K81:K84)</f>
        <v>0</v>
      </c>
      <c r="L85" s="1326">
        <f>SUM(L81:L84)</f>
        <v>520000</v>
      </c>
      <c r="M85" s="1326">
        <f>SUM(M81:M84)</f>
        <v>0</v>
      </c>
      <c r="N85" s="1327">
        <f>SUM(N81:N84)</f>
        <v>0</v>
      </c>
      <c r="O85" s="1328">
        <f>SUM(O81:O84)</f>
        <v>50000</v>
      </c>
      <c r="P85" s="1367">
        <f>IF(OR(O85&lt;=0,Q85&lt;=0),"-",(((Q85-O85)*100)/O85))</f>
        <v>0</v>
      </c>
      <c r="Q85" s="1368">
        <f>SUM(Q81:Q84)</f>
        <v>50000</v>
      </c>
    </row>
    <row r="86" spans="1:17" ht="19.5" thickBot="1">
      <c r="A86" s="1656" t="s">
        <v>156</v>
      </c>
      <c r="B86" s="1657"/>
      <c r="C86" s="1657"/>
      <c r="D86" s="1657"/>
      <c r="E86" s="1657"/>
      <c r="F86" s="1657"/>
      <c r="G86" s="1657"/>
      <c r="H86" s="1657"/>
      <c r="I86" s="1657"/>
      <c r="J86" s="1658"/>
      <c r="K86" s="1376">
        <f aca="true" t="shared" si="1" ref="K86:O87">K85</f>
        <v>0</v>
      </c>
      <c r="L86" s="1376">
        <f t="shared" si="1"/>
        <v>520000</v>
      </c>
      <c r="M86" s="1374">
        <f t="shared" si="1"/>
        <v>0</v>
      </c>
      <c r="N86" s="1374">
        <f t="shared" si="1"/>
        <v>0</v>
      </c>
      <c r="O86" s="1375">
        <f t="shared" si="1"/>
        <v>50000</v>
      </c>
      <c r="P86" s="1179">
        <f>IF(OR(O86&lt;=0,Q86&lt;=0),"-",(((Q86-O86)*100)/O86))</f>
        <v>0</v>
      </c>
      <c r="Q86" s="1380">
        <f>Q85</f>
        <v>50000</v>
      </c>
    </row>
    <row r="87" spans="1:17" ht="23.25" thickBot="1" thickTop="1">
      <c r="A87" s="1731" t="s">
        <v>386</v>
      </c>
      <c r="B87" s="1732"/>
      <c r="C87" s="1732"/>
      <c r="D87" s="1732"/>
      <c r="E87" s="1732"/>
      <c r="F87" s="1732"/>
      <c r="G87" s="1732"/>
      <c r="H87" s="1732"/>
      <c r="I87" s="1732"/>
      <c r="J87" s="1733"/>
      <c r="K87" s="1381">
        <f t="shared" si="1"/>
        <v>0</v>
      </c>
      <c r="L87" s="1381">
        <f t="shared" si="1"/>
        <v>520000</v>
      </c>
      <c r="M87" s="1386">
        <f t="shared" si="1"/>
        <v>0</v>
      </c>
      <c r="N87" s="1386">
        <f t="shared" si="1"/>
        <v>0</v>
      </c>
      <c r="O87" s="1387">
        <f t="shared" si="1"/>
        <v>50000</v>
      </c>
      <c r="P87" s="1388">
        <f>IF(OR(O87&lt;=0,Q87&lt;=0),"-",(((Q87-O87)*100)/O87))</f>
        <v>0</v>
      </c>
      <c r="Q87" s="1389">
        <f>Q86</f>
        <v>50000</v>
      </c>
    </row>
    <row r="88" spans="1:17" ht="22.5" thickTop="1">
      <c r="A88" s="1734" t="s">
        <v>59</v>
      </c>
      <c r="B88" s="1735"/>
      <c r="C88" s="1735"/>
      <c r="D88" s="1735"/>
      <c r="E88" s="1735"/>
      <c r="F88" s="1735"/>
      <c r="G88" s="1735"/>
      <c r="H88" s="1735"/>
      <c r="I88" s="1735"/>
      <c r="J88" s="1395"/>
      <c r="K88" s="1396"/>
      <c r="L88" s="1396"/>
      <c r="M88" s="1397"/>
      <c r="N88" s="1397"/>
      <c r="O88" s="1398"/>
      <c r="P88" s="1399"/>
      <c r="Q88" s="1396"/>
    </row>
    <row r="89" spans="1:17" ht="18.75">
      <c r="A89" s="5"/>
      <c r="B89" s="1730" t="s">
        <v>61</v>
      </c>
      <c r="C89" s="1632"/>
      <c r="D89" s="1632"/>
      <c r="E89" s="1632"/>
      <c r="F89" s="1632"/>
      <c r="G89" s="1632"/>
      <c r="H89" s="1632"/>
      <c r="I89" s="1632"/>
      <c r="J89" s="1633"/>
      <c r="K89" s="89"/>
      <c r="L89" s="89"/>
      <c r="M89" s="484"/>
      <c r="N89" s="484"/>
      <c r="O89" s="493"/>
      <c r="P89" s="197"/>
      <c r="Q89" s="89"/>
    </row>
    <row r="90" spans="1:17" ht="18.75">
      <c r="A90" s="20"/>
      <c r="B90" s="15"/>
      <c r="C90" s="1625" t="s">
        <v>243</v>
      </c>
      <c r="D90" s="1625"/>
      <c r="E90" s="1625"/>
      <c r="F90" s="1625"/>
      <c r="G90" s="1625"/>
      <c r="H90" s="1625"/>
      <c r="I90" s="1625"/>
      <c r="J90" s="1626"/>
      <c r="K90" s="18"/>
      <c r="L90" s="18"/>
      <c r="M90" s="483"/>
      <c r="N90" s="483"/>
      <c r="O90" s="492"/>
      <c r="P90" s="159"/>
      <c r="Q90" s="18"/>
    </row>
    <row r="91" spans="1:17" ht="18.75">
      <c r="A91" s="20"/>
      <c r="B91" s="15"/>
      <c r="C91" s="15"/>
      <c r="D91" s="10" t="s">
        <v>245</v>
      </c>
      <c r="E91" s="15"/>
      <c r="F91" s="15"/>
      <c r="G91" s="15"/>
      <c r="H91" s="15"/>
      <c r="I91" s="15"/>
      <c r="J91" s="69"/>
      <c r="K91" s="18"/>
      <c r="L91" s="18"/>
      <c r="M91" s="483"/>
      <c r="N91" s="483"/>
      <c r="O91" s="492"/>
      <c r="P91" s="159"/>
      <c r="Q91" s="18"/>
    </row>
    <row r="92" spans="1:17" ht="18.75">
      <c r="A92" s="20"/>
      <c r="B92" s="15"/>
      <c r="C92" s="15"/>
      <c r="D92" s="68"/>
      <c r="E92" s="14" t="s">
        <v>142</v>
      </c>
      <c r="F92" s="15"/>
      <c r="G92" s="15"/>
      <c r="H92" s="15"/>
      <c r="I92" s="15"/>
      <c r="J92" s="69"/>
      <c r="K92" s="18"/>
      <c r="L92" s="18"/>
      <c r="M92" s="483"/>
      <c r="N92" s="483"/>
      <c r="O92" s="492"/>
      <c r="P92" s="159"/>
      <c r="Q92" s="18"/>
    </row>
    <row r="93" spans="1:17" ht="19.5">
      <c r="A93" s="20"/>
      <c r="B93" s="15"/>
      <c r="C93" s="15"/>
      <c r="D93" s="10"/>
      <c r="E93" s="15" t="s">
        <v>805</v>
      </c>
      <c r="F93" s="15"/>
      <c r="G93" s="15"/>
      <c r="H93" s="15"/>
      <c r="I93" s="15"/>
      <c r="J93" s="69"/>
      <c r="K93" s="18">
        <v>22724</v>
      </c>
      <c r="L93" s="18">
        <v>32335</v>
      </c>
      <c r="M93" s="483">
        <v>42920</v>
      </c>
      <c r="N93" s="483">
        <v>56810</v>
      </c>
      <c r="O93" s="492">
        <v>30000</v>
      </c>
      <c r="P93" s="1164">
        <f aca="true" t="shared" si="2" ref="P93:P102">IF(OR(O93&lt;=0,Q93&lt;=0),"-",(((Q93-O93)*100)/O93))</f>
        <v>0</v>
      </c>
      <c r="Q93" s="18">
        <v>30000</v>
      </c>
    </row>
    <row r="94" spans="1:17" ht="19.5">
      <c r="A94" s="50"/>
      <c r="B94" s="51"/>
      <c r="C94" s="51"/>
      <c r="D94" s="33"/>
      <c r="E94" s="51" t="s">
        <v>806</v>
      </c>
      <c r="F94" s="51"/>
      <c r="G94" s="51"/>
      <c r="H94" s="51"/>
      <c r="I94" s="51"/>
      <c r="J94" s="56"/>
      <c r="K94" s="168">
        <v>50000</v>
      </c>
      <c r="L94" s="168">
        <v>100000</v>
      </c>
      <c r="M94" s="512">
        <v>0</v>
      </c>
      <c r="N94" s="484">
        <v>0</v>
      </c>
      <c r="O94" s="493">
        <v>50000</v>
      </c>
      <c r="P94" s="1164">
        <f t="shared" si="2"/>
        <v>100</v>
      </c>
      <c r="Q94" s="89">
        <v>100000</v>
      </c>
    </row>
    <row r="95" spans="1:17" ht="19.5">
      <c r="A95" s="50"/>
      <c r="B95" s="51"/>
      <c r="C95" s="51"/>
      <c r="D95" s="33"/>
      <c r="E95" s="51" t="s">
        <v>807</v>
      </c>
      <c r="F95" s="51"/>
      <c r="G95" s="51"/>
      <c r="H95" s="51"/>
      <c r="I95" s="51"/>
      <c r="J95" s="56"/>
      <c r="K95" s="168">
        <v>0</v>
      </c>
      <c r="L95" s="168">
        <v>0</v>
      </c>
      <c r="M95" s="512">
        <v>0</v>
      </c>
      <c r="N95" s="484">
        <v>0</v>
      </c>
      <c r="O95" s="493">
        <v>50000</v>
      </c>
      <c r="P95" s="1164" t="str">
        <f t="shared" si="2"/>
        <v>-</v>
      </c>
      <c r="Q95" s="89">
        <v>0</v>
      </c>
    </row>
    <row r="96" spans="1:17" ht="19.5">
      <c r="A96" s="20"/>
      <c r="B96" s="15"/>
      <c r="C96" s="15"/>
      <c r="D96" s="10"/>
      <c r="E96" s="15" t="s">
        <v>808</v>
      </c>
      <c r="F96" s="15"/>
      <c r="G96" s="15"/>
      <c r="H96" s="15"/>
      <c r="I96" s="15"/>
      <c r="J96" s="69"/>
      <c r="K96" s="151">
        <v>0</v>
      </c>
      <c r="L96" s="151">
        <v>0</v>
      </c>
      <c r="M96" s="485">
        <v>0</v>
      </c>
      <c r="N96" s="483">
        <v>0</v>
      </c>
      <c r="O96" s="492">
        <v>50000</v>
      </c>
      <c r="P96" s="1164">
        <f>IF(OR(O96&lt;=0,Q96&lt;=0),"-",(((Q96-O96)*100)/O96))</f>
        <v>0</v>
      </c>
      <c r="Q96" s="18">
        <v>50000</v>
      </c>
    </row>
    <row r="97" spans="1:17" ht="19.5">
      <c r="A97" s="20"/>
      <c r="B97" s="15"/>
      <c r="C97" s="15"/>
      <c r="D97" s="10"/>
      <c r="E97" s="15" t="s">
        <v>809</v>
      </c>
      <c r="F97" s="15"/>
      <c r="G97" s="15"/>
      <c r="H97" s="15"/>
      <c r="I97" s="15"/>
      <c r="J97" s="69"/>
      <c r="K97" s="151">
        <v>0</v>
      </c>
      <c r="L97" s="151">
        <v>0</v>
      </c>
      <c r="M97" s="485">
        <v>0</v>
      </c>
      <c r="N97" s="483">
        <v>0</v>
      </c>
      <c r="O97" s="492">
        <v>0</v>
      </c>
      <c r="P97" s="1164" t="str">
        <f>IF(OR(O97&lt;=0,Q97&lt;=0),"-",(((Q97-O97)*100)/O97))</f>
        <v>-</v>
      </c>
      <c r="Q97" s="18">
        <v>50000</v>
      </c>
    </row>
    <row r="98" spans="1:17" ht="19.5">
      <c r="A98" s="24"/>
      <c r="B98" s="25"/>
      <c r="C98" s="25"/>
      <c r="D98" s="12"/>
      <c r="E98" s="25" t="s">
        <v>810</v>
      </c>
      <c r="F98" s="25"/>
      <c r="G98" s="25"/>
      <c r="H98" s="25"/>
      <c r="I98" s="25"/>
      <c r="J98" s="848"/>
      <c r="K98" s="181">
        <v>0</v>
      </c>
      <c r="L98" s="181">
        <v>0</v>
      </c>
      <c r="M98" s="515">
        <v>0</v>
      </c>
      <c r="N98" s="486">
        <v>0</v>
      </c>
      <c r="O98" s="495">
        <v>0</v>
      </c>
      <c r="P98" s="1180" t="str">
        <f t="shared" si="2"/>
        <v>-</v>
      </c>
      <c r="Q98" s="26">
        <v>400000</v>
      </c>
    </row>
    <row r="99" spans="1:17" ht="18.75">
      <c r="A99" s="1665" t="s">
        <v>143</v>
      </c>
      <c r="B99" s="1666"/>
      <c r="C99" s="1666"/>
      <c r="D99" s="1666"/>
      <c r="E99" s="1666"/>
      <c r="F99" s="1666"/>
      <c r="G99" s="1666"/>
      <c r="H99" s="1666"/>
      <c r="I99" s="1666"/>
      <c r="J99" s="1667"/>
      <c r="K99" s="1326">
        <f>SUM(K93:K98)</f>
        <v>72724</v>
      </c>
      <c r="L99" s="1326">
        <f>SUM(L93:L98)</f>
        <v>132335</v>
      </c>
      <c r="M99" s="1326">
        <f>SUM(M93:M98)</f>
        <v>42920</v>
      </c>
      <c r="N99" s="1327">
        <f>SUM(N93:N98)</f>
        <v>56810</v>
      </c>
      <c r="O99" s="1328">
        <f>SUM(O93:O98)</f>
        <v>180000</v>
      </c>
      <c r="P99" s="1372">
        <f t="shared" si="2"/>
        <v>250</v>
      </c>
      <c r="Q99" s="1326">
        <f>SUM(Q93:Q98)</f>
        <v>630000</v>
      </c>
    </row>
    <row r="100" spans="1:17" ht="19.5" thickBot="1">
      <c r="A100" s="1656" t="s">
        <v>156</v>
      </c>
      <c r="B100" s="1657"/>
      <c r="C100" s="1657"/>
      <c r="D100" s="1657"/>
      <c r="E100" s="1657"/>
      <c r="F100" s="1657"/>
      <c r="G100" s="1657"/>
      <c r="H100" s="1657"/>
      <c r="I100" s="1657"/>
      <c r="J100" s="1658"/>
      <c r="K100" s="1373">
        <f aca="true" t="shared" si="3" ref="K100:O101">K99</f>
        <v>72724</v>
      </c>
      <c r="L100" s="1373">
        <f t="shared" si="3"/>
        <v>132335</v>
      </c>
      <c r="M100" s="1374">
        <f t="shared" si="3"/>
        <v>42920</v>
      </c>
      <c r="N100" s="1374">
        <f t="shared" si="3"/>
        <v>56810</v>
      </c>
      <c r="O100" s="1375">
        <f t="shared" si="3"/>
        <v>180000</v>
      </c>
      <c r="P100" s="1181">
        <f t="shared" si="2"/>
        <v>250</v>
      </c>
      <c r="Q100" s="1373">
        <f>Q99</f>
        <v>630000</v>
      </c>
    </row>
    <row r="101" spans="1:17" ht="23.25" thickBot="1" thickTop="1">
      <c r="A101" s="1731" t="s">
        <v>52</v>
      </c>
      <c r="B101" s="1732"/>
      <c r="C101" s="1732"/>
      <c r="D101" s="1732"/>
      <c r="E101" s="1732"/>
      <c r="F101" s="1732"/>
      <c r="G101" s="1732"/>
      <c r="H101" s="1732"/>
      <c r="I101" s="1732"/>
      <c r="J101" s="1733"/>
      <c r="K101" s="1381">
        <f t="shared" si="3"/>
        <v>72724</v>
      </c>
      <c r="L101" s="1381">
        <f t="shared" si="3"/>
        <v>132335</v>
      </c>
      <c r="M101" s="1386">
        <f t="shared" si="3"/>
        <v>42920</v>
      </c>
      <c r="N101" s="1386">
        <f t="shared" si="3"/>
        <v>56810</v>
      </c>
      <c r="O101" s="1387">
        <f t="shared" si="3"/>
        <v>180000</v>
      </c>
      <c r="P101" s="1390">
        <f t="shared" si="2"/>
        <v>250</v>
      </c>
      <c r="Q101" s="1381">
        <f>Q100</f>
        <v>630000</v>
      </c>
    </row>
    <row r="102" spans="1:17" ht="20.25" thickBot="1" thickTop="1">
      <c r="A102" s="1726" t="s">
        <v>53</v>
      </c>
      <c r="B102" s="1727"/>
      <c r="C102" s="1727"/>
      <c r="D102" s="1727"/>
      <c r="E102" s="1727"/>
      <c r="F102" s="1727"/>
      <c r="G102" s="1727"/>
      <c r="H102" s="1727"/>
      <c r="I102" s="1727"/>
      <c r="J102" s="1728"/>
      <c r="K102" s="1391">
        <f>K76+K87+K101</f>
        <v>2117640</v>
      </c>
      <c r="L102" s="1391">
        <f>L76+L87+L101</f>
        <v>4368366.45</v>
      </c>
      <c r="M102" s="1391">
        <f>M76+M87+M101</f>
        <v>6452994</v>
      </c>
      <c r="N102" s="1392">
        <f>N76+N87+N101</f>
        <v>3380084.17</v>
      </c>
      <c r="O102" s="1393">
        <f>O76+O87+O101</f>
        <v>9724000</v>
      </c>
      <c r="P102" s="1394">
        <f t="shared" si="2"/>
        <v>-64.4179350061703</v>
      </c>
      <c r="Q102" s="1391">
        <f>Q76+Q87+Q101</f>
        <v>3460000</v>
      </c>
    </row>
    <row r="103" spans="1:17" ht="19.5" thickTop="1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7"/>
      <c r="L103" s="107"/>
      <c r="M103" s="107"/>
      <c r="N103" s="107"/>
      <c r="O103" s="107"/>
      <c r="P103" s="1023"/>
      <c r="Q103" s="107"/>
    </row>
    <row r="104" spans="1:17" ht="18.7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7"/>
      <c r="L104" s="107"/>
      <c r="M104" s="107"/>
      <c r="N104" s="107"/>
      <c r="O104" s="107"/>
      <c r="P104" s="1023"/>
      <c r="Q104" s="107"/>
    </row>
    <row r="105" spans="1:17" ht="18.7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7"/>
      <c r="L105" s="107"/>
      <c r="M105" s="107"/>
      <c r="N105" s="107"/>
      <c r="O105" s="107"/>
      <c r="P105" s="1023"/>
      <c r="Q105" s="107"/>
    </row>
    <row r="106" spans="1:17" ht="18.7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7"/>
      <c r="L106" s="107"/>
      <c r="M106" s="107"/>
      <c r="N106" s="107"/>
      <c r="O106" s="107"/>
      <c r="P106" s="1023"/>
      <c r="Q106" s="107"/>
    </row>
    <row r="107" spans="1:17" ht="18.7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7"/>
      <c r="L107" s="107"/>
      <c r="M107" s="107"/>
      <c r="N107" s="107"/>
      <c r="O107" s="107"/>
      <c r="P107" s="1023"/>
      <c r="Q107" s="107"/>
    </row>
    <row r="108" spans="1:17" ht="18.7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83"/>
      <c r="L108" s="183"/>
      <c r="M108" s="183"/>
      <c r="N108" s="183"/>
      <c r="O108" s="183"/>
      <c r="P108" s="1023"/>
      <c r="Q108" s="183"/>
    </row>
    <row r="109" spans="1:17" ht="18.7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83"/>
      <c r="L109" s="183"/>
      <c r="M109" s="183"/>
      <c r="N109" s="183"/>
      <c r="O109" s="183"/>
      <c r="P109" s="1023"/>
      <c r="Q109" s="183"/>
    </row>
  </sheetData>
  <sheetProtection/>
  <mergeCells count="42">
    <mergeCell ref="A25:J25"/>
    <mergeCell ref="E18:J18"/>
    <mergeCell ref="E33:J33"/>
    <mergeCell ref="D28:J28"/>
    <mergeCell ref="E72:J72"/>
    <mergeCell ref="C27:J27"/>
    <mergeCell ref="A69:J69"/>
    <mergeCell ref="A26:J26"/>
    <mergeCell ref="E19:J19"/>
    <mergeCell ref="A20:J20"/>
    <mergeCell ref="B8:J8"/>
    <mergeCell ref="O5:Q5"/>
    <mergeCell ref="A7:I7"/>
    <mergeCell ref="C9:J9"/>
    <mergeCell ref="A12:J12"/>
    <mergeCell ref="K5:N5"/>
    <mergeCell ref="A1:Q1"/>
    <mergeCell ref="A2:Q2"/>
    <mergeCell ref="A3:Q3"/>
    <mergeCell ref="A4:Q4"/>
    <mergeCell ref="A5:J6"/>
    <mergeCell ref="A101:J101"/>
    <mergeCell ref="A75:J75"/>
    <mergeCell ref="A76:J76"/>
    <mergeCell ref="A88:I88"/>
    <mergeCell ref="A85:J85"/>
    <mergeCell ref="A102:J102"/>
    <mergeCell ref="A77:I77"/>
    <mergeCell ref="B89:J89"/>
    <mergeCell ref="A99:J99"/>
    <mergeCell ref="C90:J90"/>
    <mergeCell ref="A100:J100"/>
    <mergeCell ref="A86:J86"/>
    <mergeCell ref="A87:J87"/>
    <mergeCell ref="A74:J74"/>
    <mergeCell ref="D62:J62"/>
    <mergeCell ref="A68:J68"/>
    <mergeCell ref="E29:J29"/>
    <mergeCell ref="E30:J30"/>
    <mergeCell ref="E31:J31"/>
    <mergeCell ref="A61:J61"/>
    <mergeCell ref="E32:J32"/>
  </mergeCells>
  <printOptions horizontalCentered="1"/>
  <pageMargins left="0.6692913385826772" right="0.2755905511811024" top="0.984251968503937" bottom="0.7874015748031497" header="0.31496062992125984" footer="0.5905511811023623"/>
  <pageSetup horizontalDpi="600" verticalDpi="600" orientation="landscape" paperSize="9" r:id="rId2"/>
  <ignoredErrors>
    <ignoredError sqref="P99:P102 P85:P87 P74:P76 P68:P69 P61 P25:P26 P20 P12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R227"/>
  <sheetViews>
    <sheetView view="pageBreakPreview" zoomScale="110" zoomScaleSheetLayoutView="110" zoomScalePageLayoutView="0" workbookViewId="0" topLeftCell="A1">
      <pane ySplit="6" topLeftCell="A184" activePane="bottomLeft" state="frozen"/>
      <selection pane="topLeft" activeCell="A1" sqref="A1"/>
      <selection pane="bottomLeft" activeCell="K186" sqref="K186"/>
    </sheetView>
  </sheetViews>
  <sheetFormatPr defaultColWidth="9.00390625" defaultRowHeight="14.25"/>
  <cols>
    <col min="1" max="6" width="1.625" style="39" customWidth="1"/>
    <col min="7" max="9" width="9.00390625" style="39" customWidth="1"/>
    <col min="10" max="10" width="14.25390625" style="39" customWidth="1"/>
    <col min="11" max="14" width="11.75390625" style="39" customWidth="1"/>
    <col min="15" max="15" width="12.375" style="84" bestFit="1" customWidth="1"/>
    <col min="16" max="16" width="6.50390625" style="1043" customWidth="1"/>
    <col min="17" max="17" width="11.75390625" style="84" customWidth="1"/>
    <col min="18" max="16384" width="9.00390625" style="39" customWidth="1"/>
  </cols>
  <sheetData>
    <row r="1" spans="1:17" ht="18.75">
      <c r="A1" s="1642" t="s">
        <v>124</v>
      </c>
      <c r="B1" s="1642"/>
      <c r="C1" s="1642"/>
      <c r="D1" s="1642"/>
      <c r="E1" s="1642"/>
      <c r="F1" s="1642"/>
      <c r="G1" s="1642"/>
      <c r="H1" s="1642"/>
      <c r="I1" s="1642"/>
      <c r="J1" s="1642"/>
      <c r="K1" s="1642"/>
      <c r="L1" s="1642"/>
      <c r="M1" s="1642"/>
      <c r="N1" s="1642"/>
      <c r="O1" s="1642"/>
      <c r="P1" s="1642"/>
      <c r="Q1" s="1642"/>
    </row>
    <row r="2" spans="1:17" ht="18.75">
      <c r="A2" s="1642" t="s">
        <v>614</v>
      </c>
      <c r="B2" s="1642"/>
      <c r="C2" s="1642"/>
      <c r="D2" s="1642"/>
      <c r="E2" s="1642"/>
      <c r="F2" s="1642"/>
      <c r="G2" s="1642"/>
      <c r="H2" s="1642"/>
      <c r="I2" s="1642"/>
      <c r="J2" s="1642"/>
      <c r="K2" s="1642"/>
      <c r="L2" s="1642"/>
      <c r="M2" s="1642"/>
      <c r="N2" s="1642"/>
      <c r="O2" s="1642"/>
      <c r="P2" s="1642"/>
      <c r="Q2" s="1642"/>
    </row>
    <row r="3" spans="1:17" ht="18.75">
      <c r="A3" s="1642" t="s">
        <v>172</v>
      </c>
      <c r="B3" s="1642"/>
      <c r="C3" s="1642"/>
      <c r="D3" s="1642"/>
      <c r="E3" s="1642"/>
      <c r="F3" s="1642"/>
      <c r="G3" s="1642"/>
      <c r="H3" s="1642"/>
      <c r="I3" s="1642"/>
      <c r="J3" s="1642"/>
      <c r="K3" s="1642"/>
      <c r="L3" s="1642"/>
      <c r="M3" s="1642"/>
      <c r="N3" s="1642"/>
      <c r="O3" s="1642"/>
      <c r="P3" s="1642"/>
      <c r="Q3" s="1642"/>
    </row>
    <row r="4" spans="1:17" ht="18.75">
      <c r="A4" s="1643" t="s">
        <v>125</v>
      </c>
      <c r="B4" s="1643"/>
      <c r="C4" s="1643"/>
      <c r="D4" s="1643"/>
      <c r="E4" s="1643"/>
      <c r="F4" s="1643"/>
      <c r="G4" s="1643"/>
      <c r="H4" s="1643"/>
      <c r="I4" s="1643"/>
      <c r="J4" s="1643"/>
      <c r="K4" s="1643"/>
      <c r="L4" s="1643"/>
      <c r="M4" s="1643"/>
      <c r="N4" s="1643"/>
      <c r="O4" s="1643"/>
      <c r="P4" s="1643"/>
      <c r="Q4" s="1643"/>
    </row>
    <row r="5" spans="1:17" ht="18.75">
      <c r="A5" s="1621"/>
      <c r="B5" s="1621"/>
      <c r="C5" s="1621"/>
      <c r="D5" s="1621"/>
      <c r="E5" s="1621"/>
      <c r="F5" s="1621"/>
      <c r="G5" s="1621"/>
      <c r="H5" s="1621"/>
      <c r="I5" s="1621"/>
      <c r="J5" s="1621"/>
      <c r="K5" s="1740" t="s">
        <v>126</v>
      </c>
      <c r="L5" s="1620"/>
      <c r="M5" s="1620"/>
      <c r="N5" s="1620"/>
      <c r="O5" s="1689" t="s">
        <v>127</v>
      </c>
      <c r="P5" s="1690"/>
      <c r="Q5" s="1690"/>
    </row>
    <row r="6" spans="1:17" ht="39" customHeight="1">
      <c r="A6" s="1621"/>
      <c r="B6" s="1621"/>
      <c r="C6" s="1621"/>
      <c r="D6" s="1621"/>
      <c r="E6" s="1621"/>
      <c r="F6" s="1621"/>
      <c r="G6" s="1621"/>
      <c r="H6" s="1621"/>
      <c r="I6" s="1621"/>
      <c r="J6" s="1621"/>
      <c r="K6" s="22" t="s">
        <v>175</v>
      </c>
      <c r="L6" s="22" t="s">
        <v>129</v>
      </c>
      <c r="M6" s="481" t="s">
        <v>365</v>
      </c>
      <c r="N6" s="481" t="s">
        <v>431</v>
      </c>
      <c r="O6" s="490" t="s">
        <v>492</v>
      </c>
      <c r="P6" s="23" t="s">
        <v>128</v>
      </c>
      <c r="Q6" s="22" t="s">
        <v>613</v>
      </c>
    </row>
    <row r="7" spans="1:17" ht="24" customHeight="1">
      <c r="A7" s="1646" t="s">
        <v>62</v>
      </c>
      <c r="B7" s="1762"/>
      <c r="C7" s="1762"/>
      <c r="D7" s="1762"/>
      <c r="E7" s="1762"/>
      <c r="F7" s="1762"/>
      <c r="G7" s="1762"/>
      <c r="H7" s="1762"/>
      <c r="I7" s="1762"/>
      <c r="J7" s="1"/>
      <c r="K7" s="41"/>
      <c r="L7" s="41"/>
      <c r="M7" s="557"/>
      <c r="N7" s="557"/>
      <c r="O7" s="575"/>
      <c r="P7" s="1034"/>
      <c r="Q7" s="40"/>
    </row>
    <row r="8" spans="1:17" ht="18.75">
      <c r="A8" s="2"/>
      <c r="B8" s="1625" t="s">
        <v>63</v>
      </c>
      <c r="C8" s="1625"/>
      <c r="D8" s="1625"/>
      <c r="E8" s="1625"/>
      <c r="F8" s="1625"/>
      <c r="G8" s="1625"/>
      <c r="H8" s="1625"/>
      <c r="I8" s="1625"/>
      <c r="J8" s="1626"/>
      <c r="K8" s="19"/>
      <c r="L8" s="19"/>
      <c r="M8" s="237"/>
      <c r="N8" s="237"/>
      <c r="O8" s="576"/>
      <c r="P8" s="43"/>
      <c r="Q8" s="42"/>
    </row>
    <row r="9" spans="1:17" ht="21.75" customHeight="1">
      <c r="A9" s="2"/>
      <c r="B9" s="10"/>
      <c r="C9" s="1625" t="s">
        <v>240</v>
      </c>
      <c r="D9" s="1625"/>
      <c r="E9" s="1625"/>
      <c r="F9" s="1625"/>
      <c r="G9" s="1625"/>
      <c r="H9" s="1625"/>
      <c r="I9" s="1625"/>
      <c r="J9" s="1626"/>
      <c r="K9" s="19"/>
      <c r="L9" s="19"/>
      <c r="M9" s="237"/>
      <c r="N9" s="237"/>
      <c r="O9" s="576"/>
      <c r="P9" s="43"/>
      <c r="Q9" s="42"/>
    </row>
    <row r="10" spans="1:17" ht="18.75">
      <c r="A10" s="20"/>
      <c r="B10" s="15"/>
      <c r="C10" s="15"/>
      <c r="D10" s="3" t="s">
        <v>242</v>
      </c>
      <c r="E10" s="3"/>
      <c r="F10" s="3"/>
      <c r="G10" s="3"/>
      <c r="H10" s="3"/>
      <c r="I10" s="3"/>
      <c r="J10" s="4"/>
      <c r="K10" s="19"/>
      <c r="L10" s="19"/>
      <c r="M10" s="237"/>
      <c r="N10" s="237"/>
      <c r="O10" s="576"/>
      <c r="P10" s="43"/>
      <c r="Q10" s="42"/>
    </row>
    <row r="11" spans="1:17" ht="19.5">
      <c r="A11" s="20"/>
      <c r="B11" s="15"/>
      <c r="C11" s="15"/>
      <c r="D11" s="3"/>
      <c r="E11" s="1622" t="s">
        <v>130</v>
      </c>
      <c r="F11" s="1622"/>
      <c r="G11" s="1622"/>
      <c r="H11" s="1622"/>
      <c r="I11" s="1622"/>
      <c r="J11" s="1623"/>
      <c r="K11" s="19">
        <v>783740</v>
      </c>
      <c r="L11" s="19">
        <v>1423166.57</v>
      </c>
      <c r="M11" s="237">
        <v>1535668.39</v>
      </c>
      <c r="N11" s="349">
        <v>1577722.91</v>
      </c>
      <c r="O11" s="576">
        <v>4647900</v>
      </c>
      <c r="P11" s="258">
        <f>IF(OR(O11&lt;=0,Q11&lt;=0),"-",(((Q11-O11)*100)/O11))</f>
        <v>23.602056842875278</v>
      </c>
      <c r="Q11" s="276">
        <v>5744900</v>
      </c>
    </row>
    <row r="12" spans="1:18" s="213" customFormat="1" ht="19.5">
      <c r="A12" s="58"/>
      <c r="B12" s="59"/>
      <c r="C12" s="59"/>
      <c r="D12" s="221"/>
      <c r="E12" s="1648" t="s">
        <v>279</v>
      </c>
      <c r="F12" s="1648"/>
      <c r="G12" s="1648"/>
      <c r="H12" s="1648"/>
      <c r="I12" s="1648"/>
      <c r="J12" s="1649"/>
      <c r="K12" s="60">
        <v>134920</v>
      </c>
      <c r="L12" s="60">
        <v>227267.74</v>
      </c>
      <c r="M12" s="558">
        <v>201600</v>
      </c>
      <c r="N12" s="651">
        <v>184800</v>
      </c>
      <c r="O12" s="577">
        <v>201600</v>
      </c>
      <c r="P12" s="258">
        <f aca="true" t="shared" si="0" ref="P12:P17">IF(OR(O12&lt;=0,Q12&lt;=0),"-",(((Q12-O12)*100)/O12))</f>
        <v>41.666666666666664</v>
      </c>
      <c r="Q12" s="315">
        <v>285600</v>
      </c>
      <c r="R12" s="61"/>
    </row>
    <row r="13" spans="1:17" ht="19.5">
      <c r="A13" s="20"/>
      <c r="B13" s="15"/>
      <c r="C13" s="15"/>
      <c r="D13" s="3"/>
      <c r="E13" s="1622" t="s">
        <v>131</v>
      </c>
      <c r="F13" s="1622"/>
      <c r="G13" s="1622"/>
      <c r="H13" s="1622"/>
      <c r="I13" s="1622"/>
      <c r="J13" s="1623"/>
      <c r="K13" s="19">
        <v>67200</v>
      </c>
      <c r="L13" s="19">
        <v>67199.67</v>
      </c>
      <c r="M13" s="237">
        <v>67200</v>
      </c>
      <c r="N13" s="349">
        <v>73600</v>
      </c>
      <c r="O13" s="576">
        <v>85200</v>
      </c>
      <c r="P13" s="258">
        <f t="shared" si="0"/>
        <v>0</v>
      </c>
      <c r="Q13" s="276">
        <v>85200</v>
      </c>
    </row>
    <row r="14" spans="1:17" ht="19.5">
      <c r="A14" s="20"/>
      <c r="B14" s="15"/>
      <c r="C14" s="15"/>
      <c r="D14" s="15"/>
      <c r="E14" s="1622" t="s">
        <v>132</v>
      </c>
      <c r="F14" s="1622"/>
      <c r="G14" s="1622"/>
      <c r="H14" s="1622"/>
      <c r="I14" s="1622"/>
      <c r="J14" s="1623"/>
      <c r="K14" s="19">
        <v>849797.1</v>
      </c>
      <c r="L14" s="19">
        <v>1113493.6800000002</v>
      </c>
      <c r="M14" s="237">
        <v>1861972.9</v>
      </c>
      <c r="N14" s="349">
        <v>1503074.2</v>
      </c>
      <c r="O14" s="576">
        <v>1991100</v>
      </c>
      <c r="P14" s="258">
        <f t="shared" si="0"/>
        <v>12.676410024609511</v>
      </c>
      <c r="Q14" s="276">
        <v>2243500</v>
      </c>
    </row>
    <row r="15" spans="1:17" ht="19.5">
      <c r="A15" s="20"/>
      <c r="B15" s="15"/>
      <c r="C15" s="15"/>
      <c r="D15" s="15"/>
      <c r="E15" s="1622" t="s">
        <v>133</v>
      </c>
      <c r="F15" s="1622"/>
      <c r="G15" s="1622"/>
      <c r="H15" s="1622"/>
      <c r="I15" s="1622"/>
      <c r="J15" s="1623"/>
      <c r="K15" s="19">
        <v>519202.9</v>
      </c>
      <c r="L15" s="19">
        <v>610723.4199999999</v>
      </c>
      <c r="M15" s="237">
        <v>72870</v>
      </c>
      <c r="N15" s="349">
        <v>146986.46</v>
      </c>
      <c r="O15" s="576">
        <v>224300</v>
      </c>
      <c r="P15" s="258">
        <f t="shared" si="0"/>
        <v>0</v>
      </c>
      <c r="Q15" s="276">
        <v>224300</v>
      </c>
    </row>
    <row r="16" spans="1:17" ht="18.75">
      <c r="A16" s="1636" t="s">
        <v>134</v>
      </c>
      <c r="B16" s="1637"/>
      <c r="C16" s="1637"/>
      <c r="D16" s="1637"/>
      <c r="E16" s="1637"/>
      <c r="F16" s="1637"/>
      <c r="G16" s="1637"/>
      <c r="H16" s="1637"/>
      <c r="I16" s="1637"/>
      <c r="J16" s="1638"/>
      <c r="K16" s="48">
        <f>SUM(K11:K15)</f>
        <v>2354860</v>
      </c>
      <c r="L16" s="48">
        <f>SUM(L11:L15)</f>
        <v>3441851.08</v>
      </c>
      <c r="M16" s="559">
        <f>SUM(M11:M15)</f>
        <v>3739311.29</v>
      </c>
      <c r="N16" s="988">
        <f>SUM(N11:N15)</f>
        <v>3486183.57</v>
      </c>
      <c r="O16" s="541">
        <f>SUM(O11:O15)</f>
        <v>7150100</v>
      </c>
      <c r="P16" s="1020">
        <f t="shared" si="0"/>
        <v>20.04727206612495</v>
      </c>
      <c r="Q16" s="303">
        <f>SUM(Q11:Q15)</f>
        <v>8583500</v>
      </c>
    </row>
    <row r="17" spans="1:17" ht="18.75">
      <c r="A17" s="1639" t="s">
        <v>135</v>
      </c>
      <c r="B17" s="1640"/>
      <c r="C17" s="1640"/>
      <c r="D17" s="1640"/>
      <c r="E17" s="1640"/>
      <c r="F17" s="1640"/>
      <c r="G17" s="1640"/>
      <c r="H17" s="1640"/>
      <c r="I17" s="1640"/>
      <c r="J17" s="1641"/>
      <c r="K17" s="260">
        <f aca="true" t="shared" si="1" ref="K17:Q17">SUM(K16)</f>
        <v>2354860</v>
      </c>
      <c r="L17" s="260">
        <f t="shared" si="1"/>
        <v>3441851.08</v>
      </c>
      <c r="M17" s="795">
        <f t="shared" si="1"/>
        <v>3739311.29</v>
      </c>
      <c r="N17" s="1120">
        <f t="shared" si="1"/>
        <v>3486183.57</v>
      </c>
      <c r="O17" s="578">
        <f>SUM(O16)</f>
        <v>7150100</v>
      </c>
      <c r="P17" s="1035">
        <f t="shared" si="0"/>
        <v>20.04727206612495</v>
      </c>
      <c r="Q17" s="352">
        <f t="shared" si="1"/>
        <v>8583500</v>
      </c>
    </row>
    <row r="18" spans="1:17" ht="18.75">
      <c r="A18" s="50"/>
      <c r="B18" s="51"/>
      <c r="C18" s="1632" t="s">
        <v>243</v>
      </c>
      <c r="D18" s="1632"/>
      <c r="E18" s="1632"/>
      <c r="F18" s="1632"/>
      <c r="G18" s="1632"/>
      <c r="H18" s="1632"/>
      <c r="I18" s="1632"/>
      <c r="J18" s="1633"/>
      <c r="K18" s="52"/>
      <c r="L18" s="52"/>
      <c r="M18" s="560"/>
      <c r="N18" s="560"/>
      <c r="O18" s="579"/>
      <c r="P18" s="721"/>
      <c r="Q18" s="53"/>
    </row>
    <row r="19" spans="1:17" ht="18.75">
      <c r="A19" s="20"/>
      <c r="B19" s="15"/>
      <c r="C19" s="15"/>
      <c r="D19" s="3" t="s">
        <v>244</v>
      </c>
      <c r="E19" s="3"/>
      <c r="F19" s="3"/>
      <c r="G19" s="3"/>
      <c r="H19" s="3"/>
      <c r="I19" s="3"/>
      <c r="J19" s="4"/>
      <c r="K19" s="19"/>
      <c r="L19" s="19"/>
      <c r="M19" s="237"/>
      <c r="N19" s="237"/>
      <c r="O19" s="576"/>
      <c r="P19" s="43"/>
      <c r="Q19" s="42"/>
    </row>
    <row r="20" spans="1:17" ht="19.5">
      <c r="A20" s="20"/>
      <c r="B20" s="15"/>
      <c r="C20" s="15"/>
      <c r="D20" s="15"/>
      <c r="E20" s="1622" t="s">
        <v>136</v>
      </c>
      <c r="F20" s="1622"/>
      <c r="G20" s="1622"/>
      <c r="H20" s="1622"/>
      <c r="I20" s="1622"/>
      <c r="J20" s="1623"/>
      <c r="K20" s="282">
        <v>0</v>
      </c>
      <c r="L20" s="275">
        <v>0</v>
      </c>
      <c r="M20" s="561">
        <v>0</v>
      </c>
      <c r="N20" s="561">
        <v>0</v>
      </c>
      <c r="O20" s="576">
        <v>20000</v>
      </c>
      <c r="P20" s="258">
        <f aca="true" t="shared" si="2" ref="P20:P50">IF(OR(O20&lt;=0,Q20&lt;=0),"-",(((Q20-O20)*100)/O20))</f>
        <v>-50</v>
      </c>
      <c r="Q20" s="276">
        <v>10000</v>
      </c>
    </row>
    <row r="21" spans="1:17" ht="19.5">
      <c r="A21" s="20"/>
      <c r="B21" s="15"/>
      <c r="C21" s="15"/>
      <c r="D21" s="15"/>
      <c r="E21" s="1622" t="s">
        <v>137</v>
      </c>
      <c r="F21" s="1622"/>
      <c r="G21" s="1622"/>
      <c r="H21" s="1622"/>
      <c r="I21" s="1622"/>
      <c r="J21" s="1623"/>
      <c r="K21" s="282">
        <v>48000</v>
      </c>
      <c r="L21" s="282">
        <v>40000</v>
      </c>
      <c r="M21" s="349">
        <v>0</v>
      </c>
      <c r="N21" s="349">
        <v>0</v>
      </c>
      <c r="O21" s="576">
        <v>36000</v>
      </c>
      <c r="P21" s="258">
        <f t="shared" si="2"/>
        <v>0</v>
      </c>
      <c r="Q21" s="276">
        <v>36000</v>
      </c>
    </row>
    <row r="22" spans="1:17" ht="19.5">
      <c r="A22" s="90"/>
      <c r="B22" s="91"/>
      <c r="C22" s="91"/>
      <c r="D22" s="91"/>
      <c r="E22" s="1634" t="s">
        <v>138</v>
      </c>
      <c r="F22" s="1634"/>
      <c r="G22" s="1634"/>
      <c r="H22" s="1634"/>
      <c r="I22" s="1634"/>
      <c r="J22" s="1635"/>
      <c r="K22" s="287">
        <v>9400</v>
      </c>
      <c r="L22" s="287">
        <v>17000</v>
      </c>
      <c r="M22" s="355">
        <v>16000</v>
      </c>
      <c r="N22" s="355">
        <v>24100</v>
      </c>
      <c r="O22" s="581">
        <v>25000</v>
      </c>
      <c r="P22" s="1003">
        <f t="shared" si="2"/>
        <v>-60.8</v>
      </c>
      <c r="Q22" s="288">
        <v>9800</v>
      </c>
    </row>
    <row r="23" spans="1:17" ht="19.5">
      <c r="A23" s="50"/>
      <c r="B23" s="51"/>
      <c r="C23" s="51"/>
      <c r="D23" s="51"/>
      <c r="E23" s="1654" t="s">
        <v>139</v>
      </c>
      <c r="F23" s="1654"/>
      <c r="G23" s="1654"/>
      <c r="H23" s="1654"/>
      <c r="I23" s="1654"/>
      <c r="J23" s="1655"/>
      <c r="K23" s="333">
        <v>10250</v>
      </c>
      <c r="L23" s="1044">
        <v>0</v>
      </c>
      <c r="M23" s="773"/>
      <c r="N23" s="773"/>
      <c r="O23" s="537">
        <v>0</v>
      </c>
      <c r="P23" s="1002" t="str">
        <f t="shared" si="2"/>
        <v>-</v>
      </c>
      <c r="Q23" s="333">
        <v>0</v>
      </c>
    </row>
    <row r="24" spans="1:17" ht="18.75">
      <c r="A24" s="1636" t="s">
        <v>140</v>
      </c>
      <c r="B24" s="1637"/>
      <c r="C24" s="1637"/>
      <c r="D24" s="1637"/>
      <c r="E24" s="1637"/>
      <c r="F24" s="1637"/>
      <c r="G24" s="1637"/>
      <c r="H24" s="1637"/>
      <c r="I24" s="1637"/>
      <c r="J24" s="1638"/>
      <c r="K24" s="277">
        <f>SUM(K20:K23)</f>
        <v>67650</v>
      </c>
      <c r="L24" s="277">
        <f>SUM(L20:L23)</f>
        <v>57000</v>
      </c>
      <c r="M24" s="284">
        <f>SUM(M20:M23)</f>
        <v>16000</v>
      </c>
      <c r="N24" s="284">
        <f>SUM(N20:N23)</f>
        <v>24100</v>
      </c>
      <c r="O24" s="541">
        <f>SUM(O20:O23)</f>
        <v>81000</v>
      </c>
      <c r="P24" s="1020">
        <f t="shared" si="2"/>
        <v>-31.11111111111111</v>
      </c>
      <c r="Q24" s="303">
        <f>SUM(Q20:Q23)</f>
        <v>55800</v>
      </c>
    </row>
    <row r="25" spans="1:17" ht="18.75">
      <c r="A25" s="50"/>
      <c r="B25" s="51"/>
      <c r="C25" s="51"/>
      <c r="D25" s="33" t="s">
        <v>245</v>
      </c>
      <c r="E25" s="51"/>
      <c r="F25" s="51"/>
      <c r="G25" s="51"/>
      <c r="H25" s="51"/>
      <c r="I25" s="51"/>
      <c r="J25" s="56"/>
      <c r="K25" s="52"/>
      <c r="L25" s="52"/>
      <c r="M25" s="560"/>
      <c r="N25" s="560"/>
      <c r="O25" s="579"/>
      <c r="P25" s="721"/>
      <c r="Q25" s="53"/>
    </row>
    <row r="26" spans="1:17" ht="19.5">
      <c r="A26" s="20"/>
      <c r="B26" s="15"/>
      <c r="C26" s="15"/>
      <c r="D26" s="15"/>
      <c r="E26" s="1622" t="s">
        <v>141</v>
      </c>
      <c r="F26" s="1622"/>
      <c r="G26" s="1622"/>
      <c r="H26" s="1622"/>
      <c r="I26" s="1622"/>
      <c r="J26" s="1623"/>
      <c r="K26" s="19">
        <v>461798.24</v>
      </c>
      <c r="L26" s="19">
        <v>352900.54</v>
      </c>
      <c r="M26" s="237">
        <v>1536269.52</v>
      </c>
      <c r="N26" s="349">
        <v>2115655.93</v>
      </c>
      <c r="O26" s="576">
        <v>1970000</v>
      </c>
      <c r="P26" s="258">
        <f t="shared" si="2"/>
        <v>-34.01015228426396</v>
      </c>
      <c r="Q26" s="275">
        <v>1300000</v>
      </c>
    </row>
    <row r="27" spans="1:17" ht="18.75">
      <c r="A27" s="20"/>
      <c r="B27" s="15"/>
      <c r="C27" s="15"/>
      <c r="D27" s="15"/>
      <c r="E27" s="14" t="s">
        <v>142</v>
      </c>
      <c r="F27" s="14"/>
      <c r="G27" s="14"/>
      <c r="H27" s="14"/>
      <c r="I27" s="14"/>
      <c r="J27" s="17"/>
      <c r="K27" s="19"/>
      <c r="L27" s="19"/>
      <c r="M27" s="237"/>
      <c r="N27" s="349"/>
      <c r="O27" s="576"/>
      <c r="P27" s="43"/>
      <c r="Q27" s="275"/>
    </row>
    <row r="28" spans="1:17" ht="19.5">
      <c r="A28" s="20"/>
      <c r="B28" s="15"/>
      <c r="C28" s="15"/>
      <c r="D28" s="15"/>
      <c r="E28" s="1622" t="s">
        <v>359</v>
      </c>
      <c r="F28" s="1622"/>
      <c r="G28" s="1622"/>
      <c r="H28" s="1622"/>
      <c r="I28" s="1622"/>
      <c r="J28" s="1623"/>
      <c r="K28" s="19">
        <v>36140</v>
      </c>
      <c r="L28" s="19">
        <v>50304</v>
      </c>
      <c r="M28" s="237">
        <v>148266</v>
      </c>
      <c r="N28" s="349">
        <v>50742</v>
      </c>
      <c r="O28" s="576">
        <v>60000</v>
      </c>
      <c r="P28" s="258">
        <f t="shared" si="2"/>
        <v>66.66666666666667</v>
      </c>
      <c r="Q28" s="275">
        <v>100000</v>
      </c>
    </row>
    <row r="29" spans="1:17" ht="19.5">
      <c r="A29" s="20"/>
      <c r="B29" s="15"/>
      <c r="C29" s="15"/>
      <c r="D29" s="15"/>
      <c r="E29" s="14" t="s">
        <v>811</v>
      </c>
      <c r="F29" s="14"/>
      <c r="G29" s="14"/>
      <c r="H29" s="14"/>
      <c r="I29" s="14"/>
      <c r="J29" s="17"/>
      <c r="K29" s="276">
        <v>0</v>
      </c>
      <c r="L29" s="276">
        <v>103329</v>
      </c>
      <c r="M29" s="562">
        <v>0</v>
      </c>
      <c r="N29" s="562">
        <v>0</v>
      </c>
      <c r="O29" s="796" t="s">
        <v>171</v>
      </c>
      <c r="P29" s="258" t="str">
        <f t="shared" si="2"/>
        <v>-</v>
      </c>
      <c r="Q29" s="275">
        <v>0</v>
      </c>
    </row>
    <row r="30" spans="1:17" ht="18.75">
      <c r="A30" s="20"/>
      <c r="B30" s="15"/>
      <c r="C30" s="15"/>
      <c r="D30" s="15"/>
      <c r="E30" s="1623" t="s">
        <v>161</v>
      </c>
      <c r="F30" s="1622"/>
      <c r="G30" s="1622"/>
      <c r="H30" s="1622"/>
      <c r="I30" s="1622"/>
      <c r="J30" s="1623"/>
      <c r="K30" s="19">
        <v>30496.16</v>
      </c>
      <c r="L30" s="19">
        <v>11290</v>
      </c>
      <c r="M30" s="237">
        <v>9378.04</v>
      </c>
      <c r="N30" s="349">
        <v>15845.23</v>
      </c>
      <c r="O30" s="588">
        <v>70000</v>
      </c>
      <c r="P30" s="890">
        <f t="shared" si="2"/>
        <v>328.57142857142856</v>
      </c>
      <c r="Q30" s="275">
        <v>300000</v>
      </c>
    </row>
    <row r="31" spans="1:17" ht="18.75">
      <c r="A31" s="1636" t="s">
        <v>143</v>
      </c>
      <c r="B31" s="1637"/>
      <c r="C31" s="1637"/>
      <c r="D31" s="1637"/>
      <c r="E31" s="1637"/>
      <c r="F31" s="1637"/>
      <c r="G31" s="1637"/>
      <c r="H31" s="1637"/>
      <c r="I31" s="1637"/>
      <c r="J31" s="1638"/>
      <c r="K31" s="48">
        <f>SUM(K26:K30)</f>
        <v>528434.4</v>
      </c>
      <c r="L31" s="48">
        <f>SUM(L26:L30)</f>
        <v>517823.54</v>
      </c>
      <c r="M31" s="559">
        <f>SUM(M26:M30)</f>
        <v>1693913.56</v>
      </c>
      <c r="N31" s="988">
        <f>SUM(N26:N30)</f>
        <v>2182243.16</v>
      </c>
      <c r="O31" s="541">
        <f>SUM(O26:O30)</f>
        <v>2100000</v>
      </c>
      <c r="P31" s="1020">
        <f t="shared" si="2"/>
        <v>-19.047619047619047</v>
      </c>
      <c r="Q31" s="303">
        <f>SUM(Q26:Q30)</f>
        <v>1700000</v>
      </c>
    </row>
    <row r="32" spans="1:17" ht="18.75">
      <c r="A32" s="50"/>
      <c r="B32" s="51"/>
      <c r="C32" s="51"/>
      <c r="D32" s="33" t="s">
        <v>246</v>
      </c>
      <c r="E32" s="51"/>
      <c r="F32" s="51"/>
      <c r="G32" s="51"/>
      <c r="H32" s="51"/>
      <c r="I32" s="51"/>
      <c r="J32" s="56"/>
      <c r="K32" s="52"/>
      <c r="L32" s="52"/>
      <c r="M32" s="560"/>
      <c r="N32" s="560"/>
      <c r="O32" s="579"/>
      <c r="P32" s="721"/>
      <c r="Q32" s="53"/>
    </row>
    <row r="33" spans="1:17" s="61" customFormat="1" ht="21" customHeight="1">
      <c r="A33" s="58"/>
      <c r="B33" s="59"/>
      <c r="C33" s="59"/>
      <c r="D33" s="59"/>
      <c r="E33" s="1668" t="s">
        <v>144</v>
      </c>
      <c r="F33" s="1668"/>
      <c r="G33" s="1668"/>
      <c r="H33" s="1668"/>
      <c r="I33" s="1668"/>
      <c r="J33" s="1669"/>
      <c r="K33" s="60">
        <v>64804</v>
      </c>
      <c r="L33" s="60">
        <v>35613.8</v>
      </c>
      <c r="M33" s="558">
        <v>50906</v>
      </c>
      <c r="N33" s="651">
        <v>37273</v>
      </c>
      <c r="O33" s="577">
        <v>50000</v>
      </c>
      <c r="P33" s="258">
        <f t="shared" si="2"/>
        <v>40</v>
      </c>
      <c r="Q33" s="315">
        <v>70000</v>
      </c>
    </row>
    <row r="34" spans="1:17" s="61" customFormat="1" ht="21" customHeight="1">
      <c r="A34" s="58"/>
      <c r="B34" s="59"/>
      <c r="C34" s="59"/>
      <c r="D34" s="59"/>
      <c r="E34" s="1668" t="s">
        <v>145</v>
      </c>
      <c r="F34" s="1668"/>
      <c r="G34" s="1668"/>
      <c r="H34" s="1668"/>
      <c r="I34" s="1668"/>
      <c r="J34" s="1669"/>
      <c r="K34" s="465">
        <v>0</v>
      </c>
      <c r="L34" s="465">
        <v>0</v>
      </c>
      <c r="M34" s="563">
        <v>25900</v>
      </c>
      <c r="N34" s="563">
        <v>13900</v>
      </c>
      <c r="O34" s="577">
        <v>10000</v>
      </c>
      <c r="P34" s="890">
        <f t="shared" si="2"/>
        <v>0</v>
      </c>
      <c r="Q34" s="315">
        <v>10000</v>
      </c>
    </row>
    <row r="35" spans="1:17" s="61" customFormat="1" ht="21" customHeight="1">
      <c r="A35" s="58"/>
      <c r="B35" s="59"/>
      <c r="C35" s="59"/>
      <c r="D35" s="59"/>
      <c r="E35" s="1668" t="s">
        <v>146</v>
      </c>
      <c r="F35" s="1668"/>
      <c r="G35" s="1668"/>
      <c r="H35" s="1668"/>
      <c r="I35" s="1668"/>
      <c r="J35" s="1669"/>
      <c r="K35" s="60">
        <v>90507</v>
      </c>
      <c r="L35" s="60">
        <v>142950</v>
      </c>
      <c r="M35" s="558">
        <v>179902</v>
      </c>
      <c r="N35" s="651">
        <v>163919</v>
      </c>
      <c r="O35" s="577">
        <v>250000</v>
      </c>
      <c r="P35" s="258">
        <f t="shared" si="2"/>
        <v>-20</v>
      </c>
      <c r="Q35" s="315">
        <v>200000</v>
      </c>
    </row>
    <row r="36" spans="1:17" s="61" customFormat="1" ht="21" customHeight="1">
      <c r="A36" s="58"/>
      <c r="B36" s="59"/>
      <c r="C36" s="59"/>
      <c r="D36" s="59"/>
      <c r="E36" s="1668" t="s">
        <v>151</v>
      </c>
      <c r="F36" s="1668"/>
      <c r="G36" s="1668"/>
      <c r="H36" s="1668"/>
      <c r="I36" s="1668"/>
      <c r="J36" s="1669"/>
      <c r="K36" s="60">
        <v>45015</v>
      </c>
      <c r="L36" s="60">
        <v>47410</v>
      </c>
      <c r="M36" s="558">
        <v>99314</v>
      </c>
      <c r="N36" s="651">
        <v>36210</v>
      </c>
      <c r="O36" s="577">
        <v>50000</v>
      </c>
      <c r="P36" s="258">
        <f t="shared" si="2"/>
        <v>0</v>
      </c>
      <c r="Q36" s="315">
        <v>50000</v>
      </c>
    </row>
    <row r="37" spans="1:17" s="61" customFormat="1" ht="21" customHeight="1">
      <c r="A37" s="58"/>
      <c r="B37" s="59"/>
      <c r="C37" s="59"/>
      <c r="D37" s="59"/>
      <c r="E37" s="1668" t="s">
        <v>147</v>
      </c>
      <c r="F37" s="1668"/>
      <c r="G37" s="1668"/>
      <c r="H37" s="1668"/>
      <c r="I37" s="1668"/>
      <c r="J37" s="1669"/>
      <c r="K37" s="465">
        <v>0</v>
      </c>
      <c r="L37" s="465">
        <v>0</v>
      </c>
      <c r="M37" s="563">
        <v>0</v>
      </c>
      <c r="N37" s="563">
        <v>0</v>
      </c>
      <c r="O37" s="577">
        <v>20000</v>
      </c>
      <c r="P37" s="258">
        <f t="shared" si="2"/>
        <v>0</v>
      </c>
      <c r="Q37" s="315">
        <v>20000</v>
      </c>
    </row>
    <row r="38" spans="1:17" s="61" customFormat="1" ht="21" customHeight="1">
      <c r="A38" s="58"/>
      <c r="B38" s="59"/>
      <c r="C38" s="59"/>
      <c r="D38" s="59"/>
      <c r="E38" s="1668" t="s">
        <v>148</v>
      </c>
      <c r="F38" s="1668"/>
      <c r="G38" s="1668"/>
      <c r="H38" s="1668"/>
      <c r="I38" s="1668"/>
      <c r="J38" s="1669"/>
      <c r="K38" s="60">
        <v>48735.78</v>
      </c>
      <c r="L38" s="60">
        <v>55925.56</v>
      </c>
      <c r="M38" s="558">
        <v>39433.89</v>
      </c>
      <c r="N38" s="651">
        <v>42478.53</v>
      </c>
      <c r="O38" s="577">
        <v>50000</v>
      </c>
      <c r="P38" s="258">
        <f t="shared" si="2"/>
        <v>0</v>
      </c>
      <c r="Q38" s="315">
        <v>50000</v>
      </c>
    </row>
    <row r="39" spans="1:17" s="61" customFormat="1" ht="21" customHeight="1">
      <c r="A39" s="58"/>
      <c r="B39" s="59"/>
      <c r="C39" s="59"/>
      <c r="D39" s="59"/>
      <c r="E39" s="1668" t="s">
        <v>152</v>
      </c>
      <c r="F39" s="1668"/>
      <c r="G39" s="1668"/>
      <c r="H39" s="1668"/>
      <c r="I39" s="1668"/>
      <c r="J39" s="1669"/>
      <c r="K39" s="60">
        <v>20000</v>
      </c>
      <c r="L39" s="60">
        <v>5000</v>
      </c>
      <c r="M39" s="558">
        <v>28000</v>
      </c>
      <c r="N39" s="651">
        <v>38040</v>
      </c>
      <c r="O39" s="577">
        <v>50000</v>
      </c>
      <c r="P39" s="258">
        <f t="shared" si="2"/>
        <v>0</v>
      </c>
      <c r="Q39" s="315">
        <v>50000</v>
      </c>
    </row>
    <row r="40" spans="1:17" s="61" customFormat="1" ht="21" customHeight="1">
      <c r="A40" s="58"/>
      <c r="B40" s="59"/>
      <c r="C40" s="59"/>
      <c r="D40" s="59"/>
      <c r="E40" s="1668" t="s">
        <v>149</v>
      </c>
      <c r="F40" s="1668"/>
      <c r="G40" s="1668"/>
      <c r="H40" s="1668"/>
      <c r="I40" s="1668"/>
      <c r="J40" s="1669"/>
      <c r="K40" s="60">
        <v>23124.4</v>
      </c>
      <c r="L40" s="60">
        <v>30331</v>
      </c>
      <c r="M40" s="558">
        <v>9115</v>
      </c>
      <c r="N40" s="651">
        <v>0</v>
      </c>
      <c r="O40" s="577">
        <v>10000</v>
      </c>
      <c r="P40" s="258">
        <f t="shared" si="2"/>
        <v>0</v>
      </c>
      <c r="Q40" s="315">
        <v>10000</v>
      </c>
    </row>
    <row r="41" spans="1:17" s="61" customFormat="1" ht="21" customHeight="1">
      <c r="A41" s="1430"/>
      <c r="B41" s="1431"/>
      <c r="C41" s="1431"/>
      <c r="D41" s="1431"/>
      <c r="E41" s="1709" t="s">
        <v>150</v>
      </c>
      <c r="F41" s="1709"/>
      <c r="G41" s="1709"/>
      <c r="H41" s="1709"/>
      <c r="I41" s="1709"/>
      <c r="J41" s="1710"/>
      <c r="K41" s="1426">
        <v>39040</v>
      </c>
      <c r="L41" s="1426">
        <v>46840</v>
      </c>
      <c r="M41" s="1427">
        <v>73800.8</v>
      </c>
      <c r="N41" s="915">
        <v>18600</v>
      </c>
      <c r="O41" s="1428">
        <v>30000</v>
      </c>
      <c r="P41" s="1182">
        <f t="shared" si="2"/>
        <v>-50</v>
      </c>
      <c r="Q41" s="1429">
        <v>15000</v>
      </c>
    </row>
    <row r="42" spans="1:17" s="61" customFormat="1" ht="21" customHeight="1">
      <c r="A42" s="1430"/>
      <c r="B42" s="1431"/>
      <c r="C42" s="1431"/>
      <c r="D42" s="1431"/>
      <c r="E42" s="1709" t="s">
        <v>280</v>
      </c>
      <c r="F42" s="1709"/>
      <c r="G42" s="1709"/>
      <c r="H42" s="1709"/>
      <c r="I42" s="1709"/>
      <c r="J42" s="1710"/>
      <c r="K42" s="1425">
        <v>32802.5</v>
      </c>
      <c r="L42" s="1426">
        <v>320174.4</v>
      </c>
      <c r="M42" s="1427">
        <v>636713</v>
      </c>
      <c r="N42" s="915">
        <v>0</v>
      </c>
      <c r="O42" s="1428">
        <v>10000</v>
      </c>
      <c r="P42" s="1002">
        <f t="shared" si="2"/>
        <v>0</v>
      </c>
      <c r="Q42" s="1429">
        <v>10000</v>
      </c>
    </row>
    <row r="43" spans="1:17" ht="18.75">
      <c r="A43" s="1636" t="s">
        <v>153</v>
      </c>
      <c r="B43" s="1637"/>
      <c r="C43" s="1637"/>
      <c r="D43" s="1637"/>
      <c r="E43" s="1637"/>
      <c r="F43" s="1637"/>
      <c r="G43" s="1637"/>
      <c r="H43" s="1637"/>
      <c r="I43" s="1637"/>
      <c r="J43" s="1638"/>
      <c r="K43" s="48">
        <f>SUM(K33:K42)</f>
        <v>364028.68000000005</v>
      </c>
      <c r="L43" s="48">
        <f>SUM(L33:L42)</f>
        <v>684244.76</v>
      </c>
      <c r="M43" s="559">
        <f>SUM(M33:M42)</f>
        <v>1143084.69</v>
      </c>
      <c r="N43" s="284">
        <f>SUM(N33:N42)</f>
        <v>350420.53</v>
      </c>
      <c r="O43" s="541">
        <f>SUM(O33:O42)</f>
        <v>530000</v>
      </c>
      <c r="P43" s="1020">
        <f t="shared" si="2"/>
        <v>-8.49056603773585</v>
      </c>
      <c r="Q43" s="303">
        <f>SUM(Q33:Q42)</f>
        <v>485000</v>
      </c>
    </row>
    <row r="44" spans="1:17" ht="18.75">
      <c r="A44" s="50"/>
      <c r="B44" s="51"/>
      <c r="C44" s="51"/>
      <c r="D44" s="33" t="s">
        <v>247</v>
      </c>
      <c r="E44" s="51"/>
      <c r="F44" s="51"/>
      <c r="G44" s="51"/>
      <c r="H44" s="51"/>
      <c r="I44" s="51"/>
      <c r="J44" s="56"/>
      <c r="K44" s="52"/>
      <c r="L44" s="52"/>
      <c r="M44" s="560"/>
      <c r="N44" s="560"/>
      <c r="O44" s="580"/>
      <c r="P44" s="1036"/>
      <c r="Q44" s="63"/>
    </row>
    <row r="45" spans="1:17" ht="19.5">
      <c r="A45" s="20"/>
      <c r="B45" s="15"/>
      <c r="C45" s="15"/>
      <c r="D45" s="59"/>
      <c r="E45" s="1668" t="s">
        <v>154</v>
      </c>
      <c r="F45" s="1668"/>
      <c r="G45" s="1668"/>
      <c r="H45" s="1668"/>
      <c r="I45" s="1668"/>
      <c r="J45" s="1669"/>
      <c r="K45" s="19">
        <v>676.14</v>
      </c>
      <c r="L45" s="19">
        <v>1048.71</v>
      </c>
      <c r="M45" s="237">
        <v>1844.29</v>
      </c>
      <c r="N45" s="349">
        <v>2093.73</v>
      </c>
      <c r="O45" s="576">
        <v>5000</v>
      </c>
      <c r="P45" s="1136">
        <f t="shared" si="2"/>
        <v>500</v>
      </c>
      <c r="Q45" s="276">
        <v>30000</v>
      </c>
    </row>
    <row r="46" spans="1:17" ht="19.5">
      <c r="A46" s="20"/>
      <c r="B46" s="15"/>
      <c r="C46" s="15"/>
      <c r="D46" s="59"/>
      <c r="E46" s="1668" t="s">
        <v>281</v>
      </c>
      <c r="F46" s="1668"/>
      <c r="G46" s="1668"/>
      <c r="H46" s="1668"/>
      <c r="I46" s="1668"/>
      <c r="J46" s="1669"/>
      <c r="K46" s="19">
        <v>3626.43</v>
      </c>
      <c r="L46" s="19">
        <v>5212.18</v>
      </c>
      <c r="M46" s="237">
        <v>5756.6</v>
      </c>
      <c r="N46" s="349">
        <v>7079.66</v>
      </c>
      <c r="O46" s="576">
        <v>10000</v>
      </c>
      <c r="P46" s="258">
        <f t="shared" si="2"/>
        <v>20</v>
      </c>
      <c r="Q46" s="276">
        <v>12000</v>
      </c>
    </row>
    <row r="47" spans="1:17" ht="19.5">
      <c r="A47" s="50"/>
      <c r="B47" s="51"/>
      <c r="C47" s="51"/>
      <c r="D47" s="110"/>
      <c r="E47" s="268" t="s">
        <v>282</v>
      </c>
      <c r="F47" s="268"/>
      <c r="G47" s="268"/>
      <c r="H47" s="268"/>
      <c r="I47" s="268"/>
      <c r="J47" s="268"/>
      <c r="K47" s="333">
        <v>0</v>
      </c>
      <c r="L47" s="333">
        <v>0</v>
      </c>
      <c r="M47" s="568">
        <v>0</v>
      </c>
      <c r="N47" s="568">
        <v>0</v>
      </c>
      <c r="O47" s="579">
        <v>5000</v>
      </c>
      <c r="P47" s="1002">
        <f t="shared" si="2"/>
        <v>0</v>
      </c>
      <c r="Q47" s="334">
        <v>5000</v>
      </c>
    </row>
    <row r="48" spans="1:17" ht="19.5">
      <c r="A48" s="24"/>
      <c r="B48" s="25"/>
      <c r="C48" s="25"/>
      <c r="D48" s="66"/>
      <c r="E48" s="67" t="s">
        <v>25</v>
      </c>
      <c r="F48" s="67"/>
      <c r="G48" s="67"/>
      <c r="H48" s="67"/>
      <c r="I48" s="67"/>
      <c r="J48" s="67"/>
      <c r="K48" s="333">
        <v>0</v>
      </c>
      <c r="L48" s="333">
        <v>10272</v>
      </c>
      <c r="M48" s="564">
        <v>16692</v>
      </c>
      <c r="N48" s="564">
        <v>15408</v>
      </c>
      <c r="O48" s="582">
        <v>20000</v>
      </c>
      <c r="P48" s="258">
        <f t="shared" si="2"/>
        <v>50</v>
      </c>
      <c r="Q48" s="389">
        <v>30000</v>
      </c>
    </row>
    <row r="49" spans="1:17" ht="18.75">
      <c r="A49" s="1636" t="s">
        <v>155</v>
      </c>
      <c r="B49" s="1637"/>
      <c r="C49" s="1637"/>
      <c r="D49" s="1637"/>
      <c r="E49" s="1637"/>
      <c r="F49" s="1637"/>
      <c r="G49" s="1637"/>
      <c r="H49" s="1637"/>
      <c r="I49" s="1637"/>
      <c r="J49" s="1638"/>
      <c r="K49" s="49">
        <f>SUM(K45:K48)</f>
        <v>4302.57</v>
      </c>
      <c r="L49" s="49">
        <f>SUM(L45:L48)</f>
        <v>16532.89</v>
      </c>
      <c r="M49" s="565">
        <f>SUM(M45:M48)</f>
        <v>24292.89</v>
      </c>
      <c r="N49" s="415">
        <f>SUM(N45:N48)</f>
        <v>24581.39</v>
      </c>
      <c r="O49" s="541">
        <f>SUM(O45:O48)</f>
        <v>40000</v>
      </c>
      <c r="P49" s="460">
        <f t="shared" si="2"/>
        <v>92.5</v>
      </c>
      <c r="Q49" s="303">
        <f>SUM(Q45:Q48)</f>
        <v>77000</v>
      </c>
    </row>
    <row r="50" spans="1:17" ht="19.5" thickBot="1">
      <c r="A50" s="1656" t="s">
        <v>156</v>
      </c>
      <c r="B50" s="1657"/>
      <c r="C50" s="1657"/>
      <c r="D50" s="1657"/>
      <c r="E50" s="1657"/>
      <c r="F50" s="1657"/>
      <c r="G50" s="1657"/>
      <c r="H50" s="1657"/>
      <c r="I50" s="1657"/>
      <c r="J50" s="1658"/>
      <c r="K50" s="38">
        <f>SUM(K24+K31+K43+K49)</f>
        <v>964415.65</v>
      </c>
      <c r="L50" s="38">
        <f>SUM(L24+L31+L43+L49)</f>
        <v>1275601.19</v>
      </c>
      <c r="M50" s="774">
        <f>SUM(M24+M31+M43+M49)</f>
        <v>2877291.14</v>
      </c>
      <c r="N50" s="1121">
        <f>SUM(N24+N31+N43+N49)</f>
        <v>2581345.0800000005</v>
      </c>
      <c r="O50" s="583">
        <f>SUM(O24+O31+O43+O49)</f>
        <v>2751000</v>
      </c>
      <c r="P50" s="1032">
        <f t="shared" si="2"/>
        <v>-15.74700109051254</v>
      </c>
      <c r="Q50" s="972">
        <f>SUM(Q24+Q31+Q43+Q49)</f>
        <v>2317800</v>
      </c>
    </row>
    <row r="51" spans="1:17" ht="19.5" thickTop="1">
      <c r="A51" s="50"/>
      <c r="B51" s="51"/>
      <c r="C51" s="33" t="s">
        <v>248</v>
      </c>
      <c r="D51" s="51"/>
      <c r="E51" s="51"/>
      <c r="F51" s="51"/>
      <c r="G51" s="51"/>
      <c r="H51" s="51"/>
      <c r="I51" s="51"/>
      <c r="J51" s="56"/>
      <c r="K51" s="52"/>
      <c r="L51" s="52"/>
      <c r="M51" s="560"/>
      <c r="N51" s="560"/>
      <c r="O51" s="579"/>
      <c r="P51" s="721"/>
      <c r="Q51" s="53"/>
    </row>
    <row r="52" spans="1:17" ht="18.75">
      <c r="A52" s="20"/>
      <c r="B52" s="15"/>
      <c r="C52" s="15"/>
      <c r="D52" s="10" t="s">
        <v>249</v>
      </c>
      <c r="E52" s="15"/>
      <c r="F52" s="15"/>
      <c r="G52" s="15"/>
      <c r="H52" s="15"/>
      <c r="I52" s="15"/>
      <c r="J52" s="69"/>
      <c r="K52" s="19"/>
      <c r="L52" s="19"/>
      <c r="M52" s="237"/>
      <c r="N52" s="237"/>
      <c r="O52" s="576"/>
      <c r="P52" s="43"/>
      <c r="Q52" s="42"/>
    </row>
    <row r="53" spans="1:17" ht="18.75">
      <c r="A53" s="20"/>
      <c r="B53" s="15"/>
      <c r="C53" s="15"/>
      <c r="D53" s="10"/>
      <c r="E53" s="1625" t="s">
        <v>283</v>
      </c>
      <c r="F53" s="1625"/>
      <c r="G53" s="1625"/>
      <c r="H53" s="1625"/>
      <c r="I53" s="15"/>
      <c r="J53" s="69"/>
      <c r="K53" s="19"/>
      <c r="L53" s="19"/>
      <c r="M53" s="237"/>
      <c r="N53" s="237"/>
      <c r="O53" s="576"/>
      <c r="P53" s="43"/>
      <c r="Q53" s="42"/>
    </row>
    <row r="54" spans="1:17" ht="18.75">
      <c r="A54" s="50"/>
      <c r="B54" s="51"/>
      <c r="C54" s="51"/>
      <c r="D54" s="33"/>
      <c r="E54" s="171" t="s">
        <v>175</v>
      </c>
      <c r="F54" s="242"/>
      <c r="G54" s="242"/>
      <c r="H54" s="242"/>
      <c r="I54" s="242"/>
      <c r="J54" s="243"/>
      <c r="K54" s="973"/>
      <c r="L54" s="334"/>
      <c r="M54" s="610"/>
      <c r="N54" s="484"/>
      <c r="O54" s="579"/>
      <c r="P54" s="721"/>
      <c r="Q54" s="53"/>
    </row>
    <row r="55" spans="1:17" ht="18.75">
      <c r="A55" s="20"/>
      <c r="B55" s="15"/>
      <c r="C55" s="15"/>
      <c r="D55" s="10"/>
      <c r="E55" s="15"/>
      <c r="F55" s="1765" t="s">
        <v>812</v>
      </c>
      <c r="G55" s="1765"/>
      <c r="H55" s="1765"/>
      <c r="I55" s="1765"/>
      <c r="J55" s="1766"/>
      <c r="K55" s="275">
        <v>30000</v>
      </c>
      <c r="L55" s="275">
        <v>0</v>
      </c>
      <c r="M55" s="561">
        <v>0</v>
      </c>
      <c r="N55" s="561">
        <v>0</v>
      </c>
      <c r="O55" s="584">
        <v>0</v>
      </c>
      <c r="P55" s="275" t="str">
        <f>IF(OR(O55&lt;=0,Q55&lt;=0),"-",(((Q55-O55)*100)/O55))</f>
        <v>-</v>
      </c>
      <c r="Q55" s="275">
        <v>0</v>
      </c>
    </row>
    <row r="56" spans="1:17" ht="18.75">
      <c r="A56" s="20"/>
      <c r="B56" s="15"/>
      <c r="C56" s="15"/>
      <c r="D56" s="10"/>
      <c r="E56" s="15"/>
      <c r="F56" s="1765" t="s">
        <v>813</v>
      </c>
      <c r="G56" s="1765"/>
      <c r="H56" s="1765"/>
      <c r="I56" s="1765"/>
      <c r="J56" s="1766"/>
      <c r="K56" s="275">
        <v>24000</v>
      </c>
      <c r="L56" s="275">
        <v>0</v>
      </c>
      <c r="M56" s="561">
        <v>0</v>
      </c>
      <c r="N56" s="561">
        <v>0</v>
      </c>
      <c r="O56" s="584">
        <v>0</v>
      </c>
      <c r="P56" s="275" t="str">
        <f>IF(OR(O56&lt;=0,Q56&lt;=0),"-",(((Q56-O56)*100)/O56))</f>
        <v>-</v>
      </c>
      <c r="Q56" s="275">
        <v>0</v>
      </c>
    </row>
    <row r="57" spans="1:17" ht="18.75">
      <c r="A57" s="20"/>
      <c r="B57" s="15"/>
      <c r="C57" s="15"/>
      <c r="D57" s="10"/>
      <c r="E57" s="15"/>
      <c r="F57" s="1765" t="s">
        <v>814</v>
      </c>
      <c r="G57" s="1765"/>
      <c r="H57" s="1765"/>
      <c r="I57" s="1765"/>
      <c r="J57" s="1766"/>
      <c r="K57" s="275">
        <v>12000</v>
      </c>
      <c r="L57" s="275">
        <v>0</v>
      </c>
      <c r="M57" s="561">
        <v>0</v>
      </c>
      <c r="N57" s="561">
        <v>0</v>
      </c>
      <c r="O57" s="584">
        <v>0</v>
      </c>
      <c r="P57" s="275" t="str">
        <f>IF(OR(O57&lt;=0,Q57&lt;=0),"-",(((Q57-O57)*100)/O57))</f>
        <v>-</v>
      </c>
      <c r="Q57" s="275">
        <v>0</v>
      </c>
    </row>
    <row r="58" spans="1:17" ht="18.75">
      <c r="A58" s="20"/>
      <c r="B58" s="15"/>
      <c r="C58" s="15"/>
      <c r="D58" s="10"/>
      <c r="E58" s="15"/>
      <c r="F58" s="1765" t="s">
        <v>815</v>
      </c>
      <c r="G58" s="1765"/>
      <c r="H58" s="1765"/>
      <c r="I58" s="1765"/>
      <c r="J58" s="1766"/>
      <c r="K58" s="275">
        <v>24000</v>
      </c>
      <c r="L58" s="275">
        <v>0</v>
      </c>
      <c r="M58" s="561">
        <v>0</v>
      </c>
      <c r="N58" s="561">
        <v>0</v>
      </c>
      <c r="O58" s="584">
        <v>0</v>
      </c>
      <c r="P58" s="275" t="str">
        <f>IF(OR(O58&lt;=0,Q58&lt;=0),"-",(((Q58-O58)*100)/O58))</f>
        <v>-</v>
      </c>
      <c r="Q58" s="275">
        <v>0</v>
      </c>
    </row>
    <row r="59" spans="1:17" ht="18.75">
      <c r="A59" s="20"/>
      <c r="B59" s="15"/>
      <c r="C59" s="15"/>
      <c r="D59" s="10"/>
      <c r="E59" s="15"/>
      <c r="F59" s="1765" t="s">
        <v>816</v>
      </c>
      <c r="G59" s="1765"/>
      <c r="H59" s="1765"/>
      <c r="I59" s="1765"/>
      <c r="J59" s="1766"/>
      <c r="K59" s="275">
        <v>96000</v>
      </c>
      <c r="L59" s="275">
        <v>0</v>
      </c>
      <c r="M59" s="561">
        <v>0</v>
      </c>
      <c r="N59" s="561">
        <v>0</v>
      </c>
      <c r="O59" s="584">
        <v>0</v>
      </c>
      <c r="P59" s="275" t="str">
        <f>IF(OR(O59&lt;=0,Q59&lt;=0),"-",(((Q59-O59)*100)/O59))</f>
        <v>-</v>
      </c>
      <c r="Q59" s="275">
        <v>0</v>
      </c>
    </row>
    <row r="60" spans="1:17" ht="18.75">
      <c r="A60" s="20"/>
      <c r="B60" s="15"/>
      <c r="C60" s="15"/>
      <c r="D60" s="10"/>
      <c r="E60" s="28" t="s">
        <v>129</v>
      </c>
      <c r="F60" s="72"/>
      <c r="G60" s="72"/>
      <c r="H60" s="72"/>
      <c r="I60" s="72"/>
      <c r="J60" s="73"/>
      <c r="K60" s="276"/>
      <c r="L60" s="276"/>
      <c r="M60" s="1432"/>
      <c r="N60" s="483"/>
      <c r="O60" s="576"/>
      <c r="P60" s="43"/>
      <c r="Q60" s="42"/>
    </row>
    <row r="61" spans="1:17" ht="19.5">
      <c r="A61" s="90"/>
      <c r="B61" s="91"/>
      <c r="C61" s="91"/>
      <c r="D61" s="111"/>
      <c r="E61" s="91"/>
      <c r="F61" s="1767" t="s">
        <v>817</v>
      </c>
      <c r="G61" s="1767"/>
      <c r="H61" s="1767"/>
      <c r="I61" s="1767"/>
      <c r="J61" s="1768"/>
      <c r="K61" s="286">
        <v>0</v>
      </c>
      <c r="L61" s="286">
        <v>5000</v>
      </c>
      <c r="M61" s="566">
        <v>0</v>
      </c>
      <c r="N61" s="566">
        <v>0</v>
      </c>
      <c r="O61" s="1433">
        <v>0</v>
      </c>
      <c r="P61" s="1003" t="str">
        <f>IF(OR(O61&lt;=0,Q61&lt;=0),"-",(((Q61-O61)*100)/O61))</f>
        <v>-</v>
      </c>
      <c r="Q61" s="286">
        <v>0</v>
      </c>
    </row>
    <row r="62" spans="1:17" ht="19.5">
      <c r="A62" s="50"/>
      <c r="B62" s="51"/>
      <c r="C62" s="51"/>
      <c r="D62" s="33"/>
      <c r="E62" s="51"/>
      <c r="F62" s="1763" t="s">
        <v>818</v>
      </c>
      <c r="G62" s="1763"/>
      <c r="H62" s="1763"/>
      <c r="I62" s="1763"/>
      <c r="J62" s="1764"/>
      <c r="K62" s="333">
        <v>0</v>
      </c>
      <c r="L62" s="333">
        <v>6800</v>
      </c>
      <c r="M62" s="568">
        <v>0</v>
      </c>
      <c r="N62" s="568">
        <v>0</v>
      </c>
      <c r="O62" s="585">
        <v>0</v>
      </c>
      <c r="P62" s="1002" t="str">
        <f>IF(OR(O62&lt;=0,Q62&lt;=0),"-",(((Q62-O62)*100)/O62))</f>
        <v>-</v>
      </c>
      <c r="Q62" s="333">
        <v>0</v>
      </c>
    </row>
    <row r="63" spans="1:17" ht="18.75">
      <c r="A63" s="20"/>
      <c r="B63" s="15"/>
      <c r="C63" s="15"/>
      <c r="D63" s="10"/>
      <c r="E63" s="1625" t="s">
        <v>332</v>
      </c>
      <c r="F63" s="1625"/>
      <c r="G63" s="1625"/>
      <c r="H63" s="1625"/>
      <c r="I63" s="15"/>
      <c r="J63" s="69"/>
      <c r="K63" s="282"/>
      <c r="L63" s="282"/>
      <c r="M63" s="349"/>
      <c r="N63" s="237"/>
      <c r="O63" s="576"/>
      <c r="P63" s="43"/>
      <c r="Q63" s="42"/>
    </row>
    <row r="64" spans="1:17" ht="18.75">
      <c r="A64" s="20"/>
      <c r="B64" s="15"/>
      <c r="C64" s="15"/>
      <c r="D64" s="15"/>
      <c r="E64" s="10" t="s">
        <v>361</v>
      </c>
      <c r="F64" s="15"/>
      <c r="G64" s="15"/>
      <c r="H64" s="15"/>
      <c r="I64" s="15"/>
      <c r="J64" s="69"/>
      <c r="K64" s="282"/>
      <c r="L64" s="282"/>
      <c r="M64" s="349"/>
      <c r="N64" s="237"/>
      <c r="O64" s="576"/>
      <c r="P64" s="43"/>
      <c r="Q64" s="42"/>
    </row>
    <row r="65" spans="1:17" ht="18.75">
      <c r="A65" s="20"/>
      <c r="B65" s="15"/>
      <c r="C65" s="15"/>
      <c r="D65" s="15"/>
      <c r="E65" s="28" t="s">
        <v>175</v>
      </c>
      <c r="F65" s="14"/>
      <c r="G65" s="14"/>
      <c r="H65" s="14"/>
      <c r="I65" s="14"/>
      <c r="J65" s="14"/>
      <c r="K65" s="282"/>
      <c r="L65" s="282"/>
      <c r="M65" s="349"/>
      <c r="N65" s="237"/>
      <c r="O65" s="576"/>
      <c r="P65" s="43"/>
      <c r="Q65" s="42"/>
    </row>
    <row r="66" spans="1:17" ht="18.75">
      <c r="A66" s="20"/>
      <c r="B66" s="15"/>
      <c r="C66" s="15"/>
      <c r="D66" s="15"/>
      <c r="E66" s="15"/>
      <c r="F66" s="14" t="s">
        <v>819</v>
      </c>
      <c r="G66" s="14"/>
      <c r="H66" s="14"/>
      <c r="I66" s="14"/>
      <c r="J66" s="14"/>
      <c r="K66" s="275">
        <v>5500</v>
      </c>
      <c r="L66" s="278">
        <v>0</v>
      </c>
      <c r="M66" s="561">
        <v>0</v>
      </c>
      <c r="N66" s="561">
        <v>0</v>
      </c>
      <c r="O66" s="584">
        <v>0</v>
      </c>
      <c r="P66" s="275" t="str">
        <f>IF(OR(O66&lt;=0,Q66&lt;=0),"-",(((Q66-O66)*100)/O66))</f>
        <v>-</v>
      </c>
      <c r="Q66" s="275">
        <v>0</v>
      </c>
    </row>
    <row r="67" spans="1:17" ht="18.75">
      <c r="A67" s="20"/>
      <c r="B67" s="15"/>
      <c r="C67" s="15"/>
      <c r="D67" s="15"/>
      <c r="E67" s="15"/>
      <c r="F67" s="14" t="s">
        <v>820</v>
      </c>
      <c r="G67" s="14"/>
      <c r="H67" s="14"/>
      <c r="I67" s="14"/>
      <c r="J67" s="14"/>
      <c r="K67" s="275">
        <v>7800</v>
      </c>
      <c r="L67" s="278">
        <v>0</v>
      </c>
      <c r="M67" s="561">
        <v>0</v>
      </c>
      <c r="N67" s="561">
        <v>0</v>
      </c>
      <c r="O67" s="584">
        <v>0</v>
      </c>
      <c r="P67" s="275" t="str">
        <f>IF(OR(O67&lt;=0,Q67&lt;=0),"-",(((Q67-O67)*100)/O67))</f>
        <v>-</v>
      </c>
      <c r="Q67" s="275">
        <v>0</v>
      </c>
    </row>
    <row r="68" spans="1:17" ht="18.75">
      <c r="A68" s="50"/>
      <c r="B68" s="51"/>
      <c r="C68" s="51"/>
      <c r="D68" s="51"/>
      <c r="E68" s="171" t="s">
        <v>129</v>
      </c>
      <c r="F68" s="85"/>
      <c r="G68" s="85"/>
      <c r="H68" s="85"/>
      <c r="I68" s="85"/>
      <c r="J68" s="85"/>
      <c r="K68" s="384"/>
      <c r="L68" s="384"/>
      <c r="M68" s="347"/>
      <c r="N68" s="560"/>
      <c r="O68" s="579"/>
      <c r="P68" s="721"/>
      <c r="Q68" s="53"/>
    </row>
    <row r="69" spans="1:17" ht="19.5">
      <c r="A69" s="20"/>
      <c r="B69" s="15"/>
      <c r="C69" s="15"/>
      <c r="D69" s="15"/>
      <c r="E69" s="15"/>
      <c r="F69" s="14" t="s">
        <v>821</v>
      </c>
      <c r="G69" s="14"/>
      <c r="H69" s="14"/>
      <c r="I69" s="14"/>
      <c r="J69" s="14"/>
      <c r="K69" s="275">
        <v>0</v>
      </c>
      <c r="L69" s="275">
        <v>36500</v>
      </c>
      <c r="M69" s="561">
        <v>0</v>
      </c>
      <c r="N69" s="561">
        <v>0</v>
      </c>
      <c r="O69" s="584">
        <v>0</v>
      </c>
      <c r="P69" s="258" t="str">
        <f>IF(OR(O69&lt;=0,Q69&lt;=0),"-",(((Q69-O69)*100)/O69))</f>
        <v>-</v>
      </c>
      <c r="Q69" s="275">
        <v>0</v>
      </c>
    </row>
    <row r="70" spans="1:17" ht="19.5">
      <c r="A70" s="50"/>
      <c r="B70" s="51"/>
      <c r="C70" s="51"/>
      <c r="D70" s="51"/>
      <c r="E70" s="51"/>
      <c r="F70" s="85" t="s">
        <v>822</v>
      </c>
      <c r="G70" s="85"/>
      <c r="H70" s="85"/>
      <c r="I70" s="85"/>
      <c r="J70" s="85"/>
      <c r="K70" s="383">
        <v>0</v>
      </c>
      <c r="L70" s="383">
        <v>7500</v>
      </c>
      <c r="M70" s="569">
        <v>0</v>
      </c>
      <c r="N70" s="561">
        <v>0</v>
      </c>
      <c r="O70" s="585">
        <v>0</v>
      </c>
      <c r="P70" s="1002" t="str">
        <f>IF(OR(O70&lt;=0,Q70&lt;=0),"-",(((Q70-O70)*100)/O70))</f>
        <v>-</v>
      </c>
      <c r="Q70" s="333">
        <v>0</v>
      </c>
    </row>
    <row r="71" spans="1:17" ht="19.5">
      <c r="A71" s="20"/>
      <c r="B71" s="15"/>
      <c r="C71" s="15"/>
      <c r="D71" s="15"/>
      <c r="E71" s="15"/>
      <c r="F71" s="14" t="s">
        <v>823</v>
      </c>
      <c r="G71" s="14"/>
      <c r="H71" s="14"/>
      <c r="I71" s="14"/>
      <c r="J71" s="14"/>
      <c r="K71" s="275">
        <v>0</v>
      </c>
      <c r="L71" s="275">
        <v>3500</v>
      </c>
      <c r="M71" s="561">
        <v>0</v>
      </c>
      <c r="N71" s="561">
        <v>0</v>
      </c>
      <c r="O71" s="584">
        <v>0</v>
      </c>
      <c r="P71" s="258" t="str">
        <f>IF(OR(O71&lt;=0,Q71&lt;=0),"-",(((Q71-O71)*100)/O71))</f>
        <v>-</v>
      </c>
      <c r="Q71" s="275">
        <v>0</v>
      </c>
    </row>
    <row r="72" spans="1:17" ht="19.5">
      <c r="A72" s="20"/>
      <c r="B72" s="15"/>
      <c r="C72" s="15"/>
      <c r="D72" s="15"/>
      <c r="E72" s="15"/>
      <c r="F72" s="14" t="s">
        <v>824</v>
      </c>
      <c r="G72" s="14"/>
      <c r="H72" s="14"/>
      <c r="I72" s="14"/>
      <c r="J72" s="14"/>
      <c r="K72" s="275">
        <v>0</v>
      </c>
      <c r="L72" s="275">
        <v>10500</v>
      </c>
      <c r="M72" s="561">
        <v>0</v>
      </c>
      <c r="N72" s="561">
        <v>0</v>
      </c>
      <c r="O72" s="584">
        <v>0</v>
      </c>
      <c r="P72" s="258" t="str">
        <f>IF(OR(O72&lt;=0,Q72&lt;=0),"-",(((Q72-O72)*100)/O72))</f>
        <v>-</v>
      </c>
      <c r="Q72" s="275">
        <v>0</v>
      </c>
    </row>
    <row r="73" spans="1:17" ht="18.75">
      <c r="A73" s="50"/>
      <c r="B73" s="51"/>
      <c r="C73" s="51"/>
      <c r="D73" s="51"/>
      <c r="E73" s="33" t="s">
        <v>486</v>
      </c>
      <c r="F73" s="85"/>
      <c r="G73" s="85"/>
      <c r="H73" s="85"/>
      <c r="I73" s="85"/>
      <c r="J73" s="86"/>
      <c r="K73" s="384"/>
      <c r="L73" s="384"/>
      <c r="M73" s="347"/>
      <c r="N73" s="560"/>
      <c r="O73" s="579"/>
      <c r="P73" s="721"/>
      <c r="Q73" s="53"/>
    </row>
    <row r="74" spans="1:17" ht="18.75">
      <c r="A74" s="50"/>
      <c r="B74" s="51"/>
      <c r="C74" s="51"/>
      <c r="D74" s="51"/>
      <c r="E74" s="33" t="s">
        <v>117</v>
      </c>
      <c r="F74" s="85"/>
      <c r="G74" s="85"/>
      <c r="H74" s="85"/>
      <c r="I74" s="85"/>
      <c r="J74" s="86"/>
      <c r="K74" s="384"/>
      <c r="L74" s="384"/>
      <c r="M74" s="347"/>
      <c r="N74" s="560"/>
      <c r="O74" s="579"/>
      <c r="P74" s="721"/>
      <c r="Q74" s="53"/>
    </row>
    <row r="75" spans="1:17" ht="18.75">
      <c r="A75" s="20"/>
      <c r="B75" s="15"/>
      <c r="C75" s="15"/>
      <c r="D75" s="15"/>
      <c r="E75" s="28" t="s">
        <v>175</v>
      </c>
      <c r="F75" s="14"/>
      <c r="G75" s="14"/>
      <c r="H75" s="14"/>
      <c r="I75" s="14"/>
      <c r="J75" s="17"/>
      <c r="K75" s="282"/>
      <c r="L75" s="282"/>
      <c r="M75" s="349"/>
      <c r="N75" s="237"/>
      <c r="O75" s="576"/>
      <c r="P75" s="43"/>
      <c r="Q75" s="42"/>
    </row>
    <row r="76" spans="1:17" ht="18.75">
      <c r="A76" s="20"/>
      <c r="B76" s="15"/>
      <c r="C76" s="15"/>
      <c r="D76" s="15"/>
      <c r="E76" s="15"/>
      <c r="F76" s="14" t="s">
        <v>825</v>
      </c>
      <c r="G76" s="14"/>
      <c r="H76" s="14"/>
      <c r="I76" s="14"/>
      <c r="J76" s="17"/>
      <c r="K76" s="275">
        <v>8000</v>
      </c>
      <c r="L76" s="275">
        <v>0</v>
      </c>
      <c r="M76" s="561">
        <v>0</v>
      </c>
      <c r="N76" s="561">
        <v>0</v>
      </c>
      <c r="O76" s="584">
        <v>0</v>
      </c>
      <c r="P76" s="275" t="str">
        <f>IF(OR(O76&lt;=0,Q76&lt;=0),"-",(((Q76-O76)*100)/O76))</f>
        <v>-</v>
      </c>
      <c r="Q76" s="275">
        <v>0</v>
      </c>
    </row>
    <row r="77" spans="1:17" ht="18.75">
      <c r="A77" s="20"/>
      <c r="B77" s="15"/>
      <c r="C77" s="15"/>
      <c r="D77" s="15"/>
      <c r="E77" s="15"/>
      <c r="F77" s="14" t="s">
        <v>826</v>
      </c>
      <c r="G77" s="14"/>
      <c r="H77" s="14"/>
      <c r="I77" s="14"/>
      <c r="J77" s="17"/>
      <c r="K77" s="275">
        <v>13000</v>
      </c>
      <c r="L77" s="275">
        <v>0</v>
      </c>
      <c r="M77" s="561">
        <v>0</v>
      </c>
      <c r="N77" s="561">
        <v>0</v>
      </c>
      <c r="O77" s="584">
        <v>0</v>
      </c>
      <c r="P77" s="275" t="str">
        <f>IF(OR(O77&lt;=0,Q77&lt;=0),"-",(((Q77-O77)*100)/O77))</f>
        <v>-</v>
      </c>
      <c r="Q77" s="275">
        <v>0</v>
      </c>
    </row>
    <row r="78" spans="1:17" ht="18.75">
      <c r="A78" s="50"/>
      <c r="B78" s="51"/>
      <c r="C78" s="51"/>
      <c r="D78" s="51"/>
      <c r="E78" s="171" t="s">
        <v>365</v>
      </c>
      <c r="F78" s="85"/>
      <c r="G78" s="85"/>
      <c r="H78" s="85"/>
      <c r="I78" s="85"/>
      <c r="J78" s="86"/>
      <c r="K78" s="384"/>
      <c r="L78" s="384"/>
      <c r="M78" s="347"/>
      <c r="N78" s="560"/>
      <c r="O78" s="579"/>
      <c r="P78" s="721"/>
      <c r="Q78" s="53"/>
    </row>
    <row r="79" spans="1:17" ht="18.75">
      <c r="A79" s="20"/>
      <c r="B79" s="15"/>
      <c r="C79" s="15"/>
      <c r="D79" s="15"/>
      <c r="E79" s="15"/>
      <c r="F79" s="14" t="s">
        <v>827</v>
      </c>
      <c r="G79" s="14"/>
      <c r="H79" s="14"/>
      <c r="I79" s="14"/>
      <c r="J79" s="17"/>
      <c r="K79" s="275">
        <v>0</v>
      </c>
      <c r="L79" s="275">
        <v>0</v>
      </c>
      <c r="M79" s="561">
        <v>44000</v>
      </c>
      <c r="N79" s="561">
        <v>0</v>
      </c>
      <c r="O79" s="584">
        <v>0</v>
      </c>
      <c r="P79" s="275" t="str">
        <f>IF(OR(O79&lt;=0,Q79&lt;=0),"-",(((Q79-O79)*100)/O79))</f>
        <v>-</v>
      </c>
      <c r="Q79" s="275">
        <v>0</v>
      </c>
    </row>
    <row r="80" spans="1:17" ht="18.75">
      <c r="A80" s="20"/>
      <c r="B80" s="15"/>
      <c r="C80" s="15"/>
      <c r="D80" s="15"/>
      <c r="E80" s="10" t="s">
        <v>487</v>
      </c>
      <c r="F80" s="14"/>
      <c r="G80" s="14"/>
      <c r="H80" s="14"/>
      <c r="I80" s="14"/>
      <c r="J80" s="17"/>
      <c r="K80" s="282"/>
      <c r="L80" s="282"/>
      <c r="M80" s="349"/>
      <c r="N80" s="237"/>
      <c r="O80" s="576"/>
      <c r="P80" s="43"/>
      <c r="Q80" s="42"/>
    </row>
    <row r="81" spans="1:17" ht="19.5">
      <c r="A81" s="845"/>
      <c r="B81" s="955"/>
      <c r="C81" s="955"/>
      <c r="D81" s="955"/>
      <c r="E81" s="1223" t="s">
        <v>488</v>
      </c>
      <c r="F81" s="1218"/>
      <c r="G81" s="1218"/>
      <c r="H81" s="1218"/>
      <c r="I81" s="1218"/>
      <c r="J81" s="1219"/>
      <c r="K81" s="1224">
        <v>37640</v>
      </c>
      <c r="L81" s="1224">
        <v>17325.8</v>
      </c>
      <c r="M81" s="1225">
        <v>74124</v>
      </c>
      <c r="N81" s="1225">
        <v>37200</v>
      </c>
      <c r="O81" s="1226">
        <v>50000</v>
      </c>
      <c r="P81" s="1182">
        <f>IF(OR(O81&lt;=0,Q81&lt;=0),"-",(((Q81-O81)*100)/O81))</f>
        <v>0</v>
      </c>
      <c r="Q81" s="1227">
        <v>50000</v>
      </c>
    </row>
    <row r="82" spans="1:17" ht="21" customHeight="1">
      <c r="A82" s="1752" t="s">
        <v>157</v>
      </c>
      <c r="B82" s="1753"/>
      <c r="C82" s="1753"/>
      <c r="D82" s="1753"/>
      <c r="E82" s="1753"/>
      <c r="F82" s="1753"/>
      <c r="G82" s="1753"/>
      <c r="H82" s="1753"/>
      <c r="I82" s="1753"/>
      <c r="J82" s="1754"/>
      <c r="K82" s="48">
        <f>SUM(K54:K81)</f>
        <v>257940</v>
      </c>
      <c r="L82" s="48">
        <f>SUM(L54:L81)</f>
        <v>87125.8</v>
      </c>
      <c r="M82" s="48">
        <f>SUM(M54:M81)</f>
        <v>118124</v>
      </c>
      <c r="N82" s="284">
        <f>SUM(N54:N81)</f>
        <v>37200</v>
      </c>
      <c r="O82" s="586">
        <f>SUM(O54:O81)</f>
        <v>50000</v>
      </c>
      <c r="P82" s="1020">
        <f>IF(OR(O82&lt;=0,Q82&lt;=0),"-",(((Q82-O82)*100)/O82))</f>
        <v>0</v>
      </c>
      <c r="Q82" s="48">
        <f>SUM(Q54:Q81)</f>
        <v>50000</v>
      </c>
    </row>
    <row r="83" spans="1:17" ht="21" customHeight="1">
      <c r="A83" s="50"/>
      <c r="B83" s="51"/>
      <c r="C83" s="51"/>
      <c r="D83" s="233" t="s">
        <v>64</v>
      </c>
      <c r="E83" s="55"/>
      <c r="F83" s="76"/>
      <c r="G83" s="77"/>
      <c r="H83" s="77"/>
      <c r="I83" s="77"/>
      <c r="J83" s="78"/>
      <c r="K83" s="52"/>
      <c r="L83" s="52"/>
      <c r="M83" s="560"/>
      <c r="N83" s="560"/>
      <c r="O83" s="587"/>
      <c r="P83" s="720"/>
      <c r="Q83" s="79"/>
    </row>
    <row r="84" spans="1:17" ht="21" customHeight="1">
      <c r="A84" s="20"/>
      <c r="B84" s="15"/>
      <c r="C84" s="15"/>
      <c r="D84" s="15"/>
      <c r="E84" s="10" t="s">
        <v>430</v>
      </c>
      <c r="F84" s="72"/>
      <c r="G84" s="72"/>
      <c r="H84" s="72"/>
      <c r="I84" s="72"/>
      <c r="J84" s="73"/>
      <c r="K84" s="19"/>
      <c r="L84" s="19"/>
      <c r="M84" s="237"/>
      <c r="N84" s="237"/>
      <c r="O84" s="588"/>
      <c r="P84" s="83"/>
      <c r="Q84" s="74"/>
    </row>
    <row r="85" spans="1:17" ht="21" customHeight="1">
      <c r="A85" s="50"/>
      <c r="B85" s="51"/>
      <c r="C85" s="51"/>
      <c r="D85" s="51"/>
      <c r="E85" s="171" t="s">
        <v>129</v>
      </c>
      <c r="F85" s="668"/>
      <c r="G85" s="668"/>
      <c r="H85" s="668"/>
      <c r="I85" s="668"/>
      <c r="J85" s="669"/>
      <c r="K85" s="52"/>
      <c r="L85" s="52"/>
      <c r="M85" s="560"/>
      <c r="N85" s="560"/>
      <c r="O85" s="719"/>
      <c r="P85" s="720"/>
      <c r="Q85" s="721"/>
    </row>
    <row r="86" spans="1:17" ht="21" customHeight="1">
      <c r="A86" s="20"/>
      <c r="B86" s="15"/>
      <c r="C86" s="15"/>
      <c r="D86" s="15"/>
      <c r="E86" s="15"/>
      <c r="F86" s="1744" t="s">
        <v>828</v>
      </c>
      <c r="G86" s="1744"/>
      <c r="H86" s="1744"/>
      <c r="I86" s="1744"/>
      <c r="J86" s="1745"/>
      <c r="K86" s="275">
        <v>0</v>
      </c>
      <c r="L86" s="275">
        <v>239252</v>
      </c>
      <c r="M86" s="561">
        <v>0</v>
      </c>
      <c r="N86" s="561">
        <v>0</v>
      </c>
      <c r="O86" s="584">
        <v>0</v>
      </c>
      <c r="P86" s="258" t="str">
        <f>IF(OR(O86&lt;=0,Q86&lt;=0),"-",(((Q86-O86)*100)/O86))</f>
        <v>-</v>
      </c>
      <c r="Q86" s="275">
        <v>0</v>
      </c>
    </row>
    <row r="87" spans="1:17" ht="21" customHeight="1">
      <c r="A87" s="20"/>
      <c r="B87" s="15"/>
      <c r="C87" s="15"/>
      <c r="D87" s="15"/>
      <c r="E87" s="10" t="s">
        <v>483</v>
      </c>
      <c r="F87" s="35"/>
      <c r="G87" s="35"/>
      <c r="H87" s="35"/>
      <c r="I87" s="35"/>
      <c r="J87" s="36"/>
      <c r="K87" s="19"/>
      <c r="L87" s="19"/>
      <c r="M87" s="237"/>
      <c r="N87" s="237"/>
      <c r="O87" s="589"/>
      <c r="P87" s="83"/>
      <c r="Q87" s="43"/>
    </row>
    <row r="88" spans="1:17" ht="21" customHeight="1">
      <c r="A88" s="20"/>
      <c r="B88" s="15"/>
      <c r="C88" s="15"/>
      <c r="D88" s="15"/>
      <c r="E88" s="15"/>
      <c r="F88" s="1744" t="s">
        <v>829</v>
      </c>
      <c r="G88" s="1744"/>
      <c r="H88" s="1744"/>
      <c r="I88" s="1744"/>
      <c r="J88" s="1745"/>
      <c r="K88" s="275">
        <v>0</v>
      </c>
      <c r="L88" s="275">
        <v>77000</v>
      </c>
      <c r="M88" s="561">
        <v>0</v>
      </c>
      <c r="N88" s="561">
        <v>0</v>
      </c>
      <c r="O88" s="584">
        <v>0</v>
      </c>
      <c r="P88" s="258" t="str">
        <f>IF(OR(O88&lt;=0,Q88&lt;=0),"-",(((Q88-O88)*100)/O88))</f>
        <v>-</v>
      </c>
      <c r="Q88" s="275">
        <v>0</v>
      </c>
    </row>
    <row r="89" spans="1:17" ht="21" customHeight="1">
      <c r="A89" s="20"/>
      <c r="B89" s="15"/>
      <c r="C89" s="15"/>
      <c r="D89" s="15"/>
      <c r="E89" s="15"/>
      <c r="F89" s="1744" t="s">
        <v>337</v>
      </c>
      <c r="G89" s="1744"/>
      <c r="H89" s="1744"/>
      <c r="I89" s="1744"/>
      <c r="J89" s="1745"/>
      <c r="K89" s="19"/>
      <c r="L89" s="19"/>
      <c r="M89" s="237"/>
      <c r="N89" s="237"/>
      <c r="O89" s="590"/>
      <c r="P89" s="83"/>
      <c r="Q89" s="83"/>
    </row>
    <row r="90" spans="1:17" ht="21" customHeight="1">
      <c r="A90" s="20"/>
      <c r="B90" s="15"/>
      <c r="C90" s="15"/>
      <c r="D90" s="15"/>
      <c r="E90" s="10" t="s">
        <v>338</v>
      </c>
      <c r="F90" s="35"/>
      <c r="G90" s="35"/>
      <c r="H90" s="35"/>
      <c r="I90" s="35"/>
      <c r="J90" s="36"/>
      <c r="K90" s="19"/>
      <c r="L90" s="19"/>
      <c r="M90" s="237"/>
      <c r="N90" s="237"/>
      <c r="O90" s="591"/>
      <c r="P90" s="83"/>
      <c r="Q90" s="82"/>
    </row>
    <row r="91" spans="1:17" ht="21" customHeight="1">
      <c r="A91" s="20"/>
      <c r="B91" s="15"/>
      <c r="C91" s="15"/>
      <c r="D91" s="15"/>
      <c r="E91" s="10"/>
      <c r="F91" s="1765" t="s">
        <v>757</v>
      </c>
      <c r="G91" s="1765"/>
      <c r="H91" s="1765"/>
      <c r="I91" s="1765"/>
      <c r="J91" s="1766"/>
      <c r="K91" s="275">
        <v>44690</v>
      </c>
      <c r="L91" s="57">
        <v>198000</v>
      </c>
      <c r="M91" s="635">
        <v>0</v>
      </c>
      <c r="N91" s="561">
        <v>0</v>
      </c>
      <c r="O91" s="584">
        <v>500000</v>
      </c>
      <c r="P91" s="258">
        <f>IF(OR(O91&lt;=0,Q91&lt;=0),"-",(((Q91-O91)*100)/O91))</f>
        <v>0</v>
      </c>
      <c r="Q91" s="275">
        <v>500000</v>
      </c>
    </row>
    <row r="92" spans="1:17" ht="21" customHeight="1">
      <c r="A92" s="1769" t="s">
        <v>339</v>
      </c>
      <c r="B92" s="1770"/>
      <c r="C92" s="1770"/>
      <c r="D92" s="1770"/>
      <c r="E92" s="1770"/>
      <c r="F92" s="1770"/>
      <c r="G92" s="1770"/>
      <c r="H92" s="1770"/>
      <c r="I92" s="1770"/>
      <c r="J92" s="1771"/>
      <c r="K92" s="1400">
        <f>SUM(K84:K91)</f>
        <v>44690</v>
      </c>
      <c r="L92" s="1400">
        <f>SUM(L84:L91)</f>
        <v>514252</v>
      </c>
      <c r="M92" s="1401">
        <f>SUM(M84:M91)</f>
        <v>0</v>
      </c>
      <c r="N92" s="1402">
        <f>SUM(N84:N91)</f>
        <v>0</v>
      </c>
      <c r="O92" s="1403">
        <f>SUM(O84:O91)</f>
        <v>500000</v>
      </c>
      <c r="P92" s="1404">
        <f>IF(OR(O92&lt;=0,Q92&lt;=0),"-",(((Q92-O92)*100)/O92))</f>
        <v>0</v>
      </c>
      <c r="Q92" s="1401">
        <f>SUM(Q84:Q91)</f>
        <v>500000</v>
      </c>
    </row>
    <row r="93" spans="1:17" ht="21" customHeight="1" thickBot="1">
      <c r="A93" s="1691" t="s">
        <v>160</v>
      </c>
      <c r="B93" s="1692"/>
      <c r="C93" s="1692"/>
      <c r="D93" s="1692"/>
      <c r="E93" s="1692"/>
      <c r="F93" s="1692"/>
      <c r="G93" s="1692"/>
      <c r="H93" s="1692"/>
      <c r="I93" s="1692"/>
      <c r="J93" s="1693"/>
      <c r="K93" s="399">
        <f>SUM(K92+K82)</f>
        <v>302630</v>
      </c>
      <c r="L93" s="399">
        <f>SUM(L92+L82)</f>
        <v>601377.8</v>
      </c>
      <c r="M93" s="974">
        <f>SUM(M92+M82)</f>
        <v>118124</v>
      </c>
      <c r="N93" s="974">
        <f>SUM(N92+N82)</f>
        <v>37200</v>
      </c>
      <c r="O93" s="975">
        <f>O82+O92</f>
        <v>550000</v>
      </c>
      <c r="P93" s="1037">
        <f>IF(OR(O93&lt;=0,Q93&lt;=0),"-",(((Q93-O93)*100)/O93))</f>
        <v>0</v>
      </c>
      <c r="Q93" s="399">
        <f>Q82+Q92</f>
        <v>550000</v>
      </c>
    </row>
    <row r="94" spans="1:17" ht="19.5" thickTop="1">
      <c r="A94" s="1772" t="s">
        <v>340</v>
      </c>
      <c r="B94" s="1773"/>
      <c r="C94" s="1773"/>
      <c r="D94" s="1773"/>
      <c r="E94" s="1773"/>
      <c r="F94" s="1773"/>
      <c r="G94" s="1773"/>
      <c r="H94" s="1773"/>
      <c r="I94" s="1773"/>
      <c r="J94" s="1774"/>
      <c r="K94" s="1405">
        <f>SUM(K17+K50+K93)</f>
        <v>3621905.65</v>
      </c>
      <c r="L94" s="1405">
        <f>SUM(L17+L50+L93)</f>
        <v>5318830.069999999</v>
      </c>
      <c r="M94" s="1406">
        <f>SUM(M17+M50+M93)</f>
        <v>6734726.43</v>
      </c>
      <c r="N94" s="1407">
        <f>SUM(N17+N50+N93)</f>
        <v>6104728.65</v>
      </c>
      <c r="O94" s="1408">
        <f>SUM(O17+O50+O93)</f>
        <v>10451100</v>
      </c>
      <c r="P94" s="1409">
        <f>IF(OR(O94&lt;=0,Q94&lt;=0),"-",(((Q94-O94)*100)/O94))</f>
        <v>9.570284467663692</v>
      </c>
      <c r="Q94" s="1410">
        <f>SUM(Q17+Q50+Q93)</f>
        <v>11451300</v>
      </c>
    </row>
    <row r="95" spans="1:17" ht="24" customHeight="1">
      <c r="A95" s="1707" t="s">
        <v>62</v>
      </c>
      <c r="B95" s="1775"/>
      <c r="C95" s="1775"/>
      <c r="D95" s="1775"/>
      <c r="E95" s="1775"/>
      <c r="F95" s="1775"/>
      <c r="G95" s="1775"/>
      <c r="H95" s="1775"/>
      <c r="I95" s="1775"/>
      <c r="J95" s="133"/>
      <c r="K95" s="134"/>
      <c r="L95" s="134"/>
      <c r="M95" s="50"/>
      <c r="N95" s="50"/>
      <c r="O95" s="592"/>
      <c r="P95" s="1038"/>
      <c r="Q95" s="134"/>
    </row>
    <row r="96" spans="1:17" ht="18.75">
      <c r="A96" s="2"/>
      <c r="B96" s="1625" t="s">
        <v>65</v>
      </c>
      <c r="C96" s="1625"/>
      <c r="D96" s="1625"/>
      <c r="E96" s="1625"/>
      <c r="F96" s="1625"/>
      <c r="G96" s="1625"/>
      <c r="H96" s="1625"/>
      <c r="I96" s="1625"/>
      <c r="J96" s="1626"/>
      <c r="K96" s="101"/>
      <c r="L96" s="101"/>
      <c r="M96" s="20"/>
      <c r="N96" s="20"/>
      <c r="O96" s="593"/>
      <c r="P96" s="1039"/>
      <c r="Q96" s="101"/>
    </row>
    <row r="97" spans="1:17" ht="18.75">
      <c r="A97" s="20"/>
      <c r="B97" s="15"/>
      <c r="C97" s="1625" t="s">
        <v>243</v>
      </c>
      <c r="D97" s="1625"/>
      <c r="E97" s="1625"/>
      <c r="F97" s="1625"/>
      <c r="G97" s="1625"/>
      <c r="H97" s="1625"/>
      <c r="I97" s="1625"/>
      <c r="J97" s="1626"/>
      <c r="K97" s="101"/>
      <c r="L97" s="101"/>
      <c r="M97" s="20"/>
      <c r="N97" s="20"/>
      <c r="O97" s="593"/>
      <c r="P97" s="1039"/>
      <c r="Q97" s="101"/>
    </row>
    <row r="98" spans="1:17" ht="18.75">
      <c r="A98" s="20"/>
      <c r="B98" s="15"/>
      <c r="C98" s="15"/>
      <c r="D98" s="10" t="s">
        <v>244</v>
      </c>
      <c r="E98" s="15"/>
      <c r="F98" s="15"/>
      <c r="G98" s="15"/>
      <c r="H98" s="15"/>
      <c r="I98" s="15"/>
      <c r="J98" s="69"/>
      <c r="K98" s="101"/>
      <c r="L98" s="101"/>
      <c r="M98" s="20"/>
      <c r="N98" s="20"/>
      <c r="O98" s="593"/>
      <c r="P98" s="1039"/>
      <c r="Q98" s="101"/>
    </row>
    <row r="99" spans="1:17" ht="19.5">
      <c r="A99" s="90"/>
      <c r="B99" s="91"/>
      <c r="C99" s="91"/>
      <c r="D99" s="91"/>
      <c r="E99" s="1144" t="s">
        <v>358</v>
      </c>
      <c r="F99" s="87"/>
      <c r="G99" s="87"/>
      <c r="H99" s="87"/>
      <c r="I99" s="87"/>
      <c r="J99" s="88"/>
      <c r="K99" s="402">
        <v>0</v>
      </c>
      <c r="L99" s="402">
        <v>0</v>
      </c>
      <c r="M99" s="1228">
        <v>0</v>
      </c>
      <c r="N99" s="1228">
        <v>0</v>
      </c>
      <c r="O99" s="1229">
        <v>0</v>
      </c>
      <c r="P99" s="1230" t="str">
        <f>IF(OR(O99&lt;=0,Q99&lt;=0),"-",(((Q99-O99)*100)/O99))</f>
        <v>-</v>
      </c>
      <c r="Q99" s="402">
        <v>15000</v>
      </c>
    </row>
    <row r="100" spans="1:17" ht="18.75">
      <c r="A100" s="1636" t="s">
        <v>140</v>
      </c>
      <c r="B100" s="1637"/>
      <c r="C100" s="1637"/>
      <c r="D100" s="1637"/>
      <c r="E100" s="1637"/>
      <c r="F100" s="1637"/>
      <c r="G100" s="1637"/>
      <c r="H100" s="1637"/>
      <c r="I100" s="1637"/>
      <c r="J100" s="1638"/>
      <c r="K100" s="277">
        <f>K99</f>
        <v>0</v>
      </c>
      <c r="L100" s="277">
        <f>L99</f>
        <v>0</v>
      </c>
      <c r="M100" s="277">
        <f>M99</f>
        <v>0</v>
      </c>
      <c r="N100" s="1138">
        <f>N99</f>
        <v>0</v>
      </c>
      <c r="O100" s="1137">
        <f>O99</f>
        <v>0</v>
      </c>
      <c r="P100" s="1020" t="str">
        <f>IF(OR(O100&lt;=0,Q100&lt;=0),"-",(((Q100-O100)*100)/O100))</f>
        <v>-</v>
      </c>
      <c r="Q100" s="303">
        <f>SUM(Q96:Q99)</f>
        <v>15000</v>
      </c>
    </row>
    <row r="101" spans="1:17" ht="18.75">
      <c r="A101" s="20"/>
      <c r="B101" s="15"/>
      <c r="C101" s="15"/>
      <c r="D101" s="10" t="s">
        <v>245</v>
      </c>
      <c r="E101" s="15"/>
      <c r="F101" s="15"/>
      <c r="G101" s="15"/>
      <c r="H101" s="15"/>
      <c r="I101" s="15"/>
      <c r="J101" s="69"/>
      <c r="K101" s="101"/>
      <c r="L101" s="101"/>
      <c r="M101" s="20"/>
      <c r="N101" s="20"/>
      <c r="O101" s="593"/>
      <c r="P101" s="1039"/>
      <c r="Q101" s="101"/>
    </row>
    <row r="102" spans="1:17" ht="18.75">
      <c r="A102" s="20"/>
      <c r="B102" s="15"/>
      <c r="C102" s="15"/>
      <c r="D102" s="15"/>
      <c r="E102" s="29" t="s">
        <v>341</v>
      </c>
      <c r="F102" s="14"/>
      <c r="G102" s="14"/>
      <c r="H102" s="14"/>
      <c r="I102" s="14"/>
      <c r="J102" s="17"/>
      <c r="K102" s="19"/>
      <c r="L102" s="19"/>
      <c r="M102" s="237"/>
      <c r="N102" s="237"/>
      <c r="O102" s="594"/>
      <c r="P102" s="54"/>
      <c r="Q102" s="19"/>
    </row>
    <row r="103" spans="1:17" ht="18.75">
      <c r="A103" s="50"/>
      <c r="B103" s="51"/>
      <c r="C103" s="51"/>
      <c r="D103" s="51"/>
      <c r="E103" s="173"/>
      <c r="F103" s="263" t="s">
        <v>347</v>
      </c>
      <c r="G103" s="668"/>
      <c r="H103" s="668"/>
      <c r="I103" s="668"/>
      <c r="J103" s="669"/>
      <c r="K103" s="384"/>
      <c r="L103" s="384"/>
      <c r="M103" s="347"/>
      <c r="N103" s="560"/>
      <c r="O103" s="750"/>
      <c r="P103" s="333"/>
      <c r="Q103" s="334"/>
    </row>
    <row r="104" spans="1:17" ht="19.5">
      <c r="A104" s="20"/>
      <c r="B104" s="15"/>
      <c r="C104" s="15"/>
      <c r="D104" s="15"/>
      <c r="E104" s="102"/>
      <c r="F104" s="1744" t="s">
        <v>830</v>
      </c>
      <c r="G104" s="1744"/>
      <c r="H104" s="1744"/>
      <c r="I104" s="1744"/>
      <c r="J104" s="1745"/>
      <c r="K104" s="278">
        <v>0</v>
      </c>
      <c r="L104" s="278">
        <v>9000</v>
      </c>
      <c r="M104" s="571">
        <v>0</v>
      </c>
      <c r="N104" s="571">
        <v>0</v>
      </c>
      <c r="O104" s="595">
        <v>0</v>
      </c>
      <c r="P104" s="1006" t="str">
        <f>IF(OR(O104&lt;=0,Q104&lt;=0),"-",(((Q104-O104)*100)/O104))</f>
        <v>-</v>
      </c>
      <c r="Q104" s="278">
        <v>0</v>
      </c>
    </row>
    <row r="105" spans="1:17" ht="19.5">
      <c r="A105" s="20"/>
      <c r="B105" s="15"/>
      <c r="C105" s="15"/>
      <c r="D105" s="15"/>
      <c r="E105" s="102"/>
      <c r="F105" s="1744" t="s">
        <v>831</v>
      </c>
      <c r="G105" s="1744"/>
      <c r="H105" s="1744"/>
      <c r="I105" s="1744"/>
      <c r="J105" s="1745"/>
      <c r="K105" s="278">
        <v>173897</v>
      </c>
      <c r="L105" s="377">
        <v>69029</v>
      </c>
      <c r="M105" s="635">
        <v>0</v>
      </c>
      <c r="N105" s="571">
        <v>0</v>
      </c>
      <c r="O105" s="595">
        <v>0</v>
      </c>
      <c r="P105" s="1006" t="str">
        <f>IF(OR(O105&lt;=0,Q105&lt;=0),"-",(((Q105-O105)*100)/O105))</f>
        <v>-</v>
      </c>
      <c r="Q105" s="278">
        <v>0</v>
      </c>
    </row>
    <row r="106" spans="1:17" ht="18.75">
      <c r="A106" s="20"/>
      <c r="B106" s="15"/>
      <c r="C106" s="15"/>
      <c r="D106" s="15"/>
      <c r="E106" s="102"/>
      <c r="F106" s="1744" t="s">
        <v>172</v>
      </c>
      <c r="G106" s="1744"/>
      <c r="H106" s="1744"/>
      <c r="I106" s="1744"/>
      <c r="J106" s="1745"/>
      <c r="K106" s="282"/>
      <c r="L106" s="282"/>
      <c r="M106" s="349"/>
      <c r="N106" s="237"/>
      <c r="O106" s="601"/>
      <c r="P106" s="275"/>
      <c r="Q106" s="276"/>
    </row>
    <row r="107" spans="1:17" ht="19.5">
      <c r="A107" s="20"/>
      <c r="B107" s="15"/>
      <c r="C107" s="15"/>
      <c r="D107" s="15"/>
      <c r="E107" s="102"/>
      <c r="F107" s="1744" t="s">
        <v>832</v>
      </c>
      <c r="G107" s="1744"/>
      <c r="H107" s="1744"/>
      <c r="I107" s="1744"/>
      <c r="J107" s="1745"/>
      <c r="K107" s="278">
        <v>0</v>
      </c>
      <c r="L107" s="278">
        <v>96900</v>
      </c>
      <c r="M107" s="571">
        <v>0</v>
      </c>
      <c r="N107" s="571">
        <v>0</v>
      </c>
      <c r="O107" s="595">
        <v>0</v>
      </c>
      <c r="P107" s="1006" t="str">
        <f>IF(OR(O107&lt;=0,Q107&lt;=0),"-",(((Q107-O107)*100)/O107))</f>
        <v>-</v>
      </c>
      <c r="Q107" s="278">
        <v>0</v>
      </c>
    </row>
    <row r="108" spans="1:17" ht="18.75">
      <c r="A108" s="20"/>
      <c r="B108" s="15"/>
      <c r="C108" s="15"/>
      <c r="D108" s="15"/>
      <c r="E108" s="102"/>
      <c r="F108" s="70" t="s">
        <v>365</v>
      </c>
      <c r="G108" s="35"/>
      <c r="H108" s="35"/>
      <c r="I108" s="35"/>
      <c r="J108" s="36"/>
      <c r="K108" s="278"/>
      <c r="L108" s="278"/>
      <c r="M108" s="571"/>
      <c r="N108" s="567"/>
      <c r="O108" s="601"/>
      <c r="P108" s="275"/>
      <c r="Q108" s="276"/>
    </row>
    <row r="109" spans="1:17" ht="18.75">
      <c r="A109" s="20"/>
      <c r="B109" s="15"/>
      <c r="C109" s="15"/>
      <c r="D109" s="15"/>
      <c r="E109" s="102"/>
      <c r="F109" s="1744" t="s">
        <v>833</v>
      </c>
      <c r="G109" s="1744"/>
      <c r="H109" s="1744"/>
      <c r="I109" s="1744"/>
      <c r="J109" s="1745"/>
      <c r="K109" s="278">
        <v>0</v>
      </c>
      <c r="L109" s="278">
        <v>0</v>
      </c>
      <c r="M109" s="571">
        <v>432689</v>
      </c>
      <c r="N109" s="571">
        <v>0</v>
      </c>
      <c r="O109" s="601">
        <v>0</v>
      </c>
      <c r="P109" s="275" t="str">
        <f>IF(OR(O109&lt;=0,Q109&lt;=0),"-",(((Q109-O109)*100)/O109))</f>
        <v>-</v>
      </c>
      <c r="Q109" s="276">
        <v>0</v>
      </c>
    </row>
    <row r="110" spans="1:17" ht="18.75">
      <c r="A110" s="20"/>
      <c r="B110" s="15"/>
      <c r="C110" s="15"/>
      <c r="D110" s="15"/>
      <c r="E110" s="102"/>
      <c r="F110" s="1744" t="s">
        <v>834</v>
      </c>
      <c r="G110" s="1744"/>
      <c r="H110" s="1744"/>
      <c r="I110" s="1744"/>
      <c r="J110" s="1745"/>
      <c r="K110" s="278">
        <v>0</v>
      </c>
      <c r="L110" s="278">
        <v>0</v>
      </c>
      <c r="M110" s="571">
        <v>31705</v>
      </c>
      <c r="N110" s="571">
        <v>0</v>
      </c>
      <c r="O110" s="601">
        <v>0</v>
      </c>
      <c r="P110" s="275" t="str">
        <f aca="true" t="shared" si="3" ref="P110:P119">IF(OR(O110&lt;=0,Q110&lt;=0),"-",(((Q110-O110)*100)/O110))</f>
        <v>-</v>
      </c>
      <c r="Q110" s="276">
        <v>0</v>
      </c>
    </row>
    <row r="111" spans="1:17" ht="18.75">
      <c r="A111" s="20"/>
      <c r="B111" s="15"/>
      <c r="C111" s="15"/>
      <c r="D111" s="15"/>
      <c r="E111" s="102"/>
      <c r="F111" s="1744" t="s">
        <v>835</v>
      </c>
      <c r="G111" s="1744"/>
      <c r="H111" s="1744"/>
      <c r="I111" s="1744"/>
      <c r="J111" s="1745"/>
      <c r="K111" s="278">
        <v>0</v>
      </c>
      <c r="L111" s="278">
        <v>0</v>
      </c>
      <c r="M111" s="571">
        <v>168338</v>
      </c>
      <c r="N111" s="571">
        <v>0</v>
      </c>
      <c r="O111" s="601">
        <v>0</v>
      </c>
      <c r="P111" s="275" t="str">
        <f t="shared" si="3"/>
        <v>-</v>
      </c>
      <c r="Q111" s="276">
        <v>0</v>
      </c>
    </row>
    <row r="112" spans="1:17" ht="18.75">
      <c r="A112" s="50"/>
      <c r="B112" s="51"/>
      <c r="C112" s="51"/>
      <c r="D112" s="51"/>
      <c r="E112" s="173"/>
      <c r="F112" s="1760" t="s">
        <v>836</v>
      </c>
      <c r="G112" s="1760"/>
      <c r="H112" s="1760"/>
      <c r="I112" s="1760"/>
      <c r="J112" s="1761"/>
      <c r="K112" s="383">
        <v>0</v>
      </c>
      <c r="L112" s="383">
        <v>0</v>
      </c>
      <c r="M112" s="569">
        <v>116299</v>
      </c>
      <c r="N112" s="569">
        <v>0</v>
      </c>
      <c r="O112" s="750">
        <v>0</v>
      </c>
      <c r="P112" s="333" t="str">
        <f t="shared" si="3"/>
        <v>-</v>
      </c>
      <c r="Q112" s="334">
        <v>0</v>
      </c>
    </row>
    <row r="113" spans="1:17" ht="18.75">
      <c r="A113" s="44"/>
      <c r="B113" s="45"/>
      <c r="C113" s="45"/>
      <c r="D113" s="45"/>
      <c r="E113" s="119"/>
      <c r="F113" s="1757" t="s">
        <v>431</v>
      </c>
      <c r="G113" s="1758"/>
      <c r="H113" s="1758"/>
      <c r="I113" s="1758"/>
      <c r="J113" s="1759"/>
      <c r="K113" s="278"/>
      <c r="L113" s="278"/>
      <c r="M113" s="571"/>
      <c r="N113" s="611"/>
      <c r="O113" s="722"/>
      <c r="P113" s="275"/>
      <c r="Q113" s="281"/>
    </row>
    <row r="114" spans="1:17" ht="18.75">
      <c r="A114" s="20"/>
      <c r="B114" s="15"/>
      <c r="C114" s="15"/>
      <c r="D114" s="15"/>
      <c r="E114" s="102"/>
      <c r="F114" s="1744" t="s">
        <v>833</v>
      </c>
      <c r="G114" s="1744"/>
      <c r="H114" s="1744"/>
      <c r="I114" s="1744"/>
      <c r="J114" s="1745"/>
      <c r="K114" s="278">
        <v>0</v>
      </c>
      <c r="L114" s="278">
        <v>0</v>
      </c>
      <c r="M114" s="571">
        <v>0</v>
      </c>
      <c r="N114" s="611">
        <v>1396479</v>
      </c>
      <c r="O114" s="601">
        <v>0</v>
      </c>
      <c r="P114" s="275" t="str">
        <f t="shared" si="3"/>
        <v>-</v>
      </c>
      <c r="Q114" s="281">
        <v>0</v>
      </c>
    </row>
    <row r="115" spans="1:17" ht="18.75">
      <c r="A115" s="20"/>
      <c r="B115" s="15"/>
      <c r="C115" s="15"/>
      <c r="D115" s="15"/>
      <c r="E115" s="102"/>
      <c r="F115" s="1744" t="s">
        <v>837</v>
      </c>
      <c r="G115" s="1744"/>
      <c r="H115" s="1744"/>
      <c r="I115" s="1744"/>
      <c r="J115" s="1745"/>
      <c r="K115" s="278">
        <v>0</v>
      </c>
      <c r="L115" s="278">
        <v>0</v>
      </c>
      <c r="M115" s="571">
        <v>0</v>
      </c>
      <c r="N115" s="571">
        <v>36485</v>
      </c>
      <c r="O115" s="601">
        <v>0</v>
      </c>
      <c r="P115" s="275" t="str">
        <f t="shared" si="3"/>
        <v>-</v>
      </c>
      <c r="Q115" s="276">
        <v>0</v>
      </c>
    </row>
    <row r="116" spans="1:17" ht="18.75">
      <c r="A116" s="20"/>
      <c r="B116" s="15"/>
      <c r="C116" s="15"/>
      <c r="D116" s="15"/>
      <c r="E116" s="102"/>
      <c r="F116" s="1744" t="s">
        <v>450</v>
      </c>
      <c r="G116" s="1744"/>
      <c r="H116" s="1744"/>
      <c r="I116" s="1744"/>
      <c r="J116" s="1745"/>
      <c r="K116" s="278"/>
      <c r="L116" s="278"/>
      <c r="M116" s="571"/>
      <c r="N116" s="571"/>
      <c r="O116" s="601"/>
      <c r="P116" s="275"/>
      <c r="Q116" s="276"/>
    </row>
    <row r="117" spans="1:17" ht="18.75">
      <c r="A117" s="20"/>
      <c r="B117" s="15"/>
      <c r="C117" s="15"/>
      <c r="D117" s="15"/>
      <c r="E117" s="102"/>
      <c r="F117" s="1744" t="s">
        <v>838</v>
      </c>
      <c r="G117" s="1744"/>
      <c r="H117" s="1744"/>
      <c r="I117" s="1744"/>
      <c r="J117" s="1745"/>
      <c r="K117" s="278">
        <v>0</v>
      </c>
      <c r="L117" s="278">
        <v>0</v>
      </c>
      <c r="M117" s="571">
        <v>0</v>
      </c>
      <c r="N117" s="571">
        <v>10930</v>
      </c>
      <c r="O117" s="601">
        <v>0</v>
      </c>
      <c r="P117" s="275" t="str">
        <f t="shared" si="3"/>
        <v>-</v>
      </c>
      <c r="Q117" s="276">
        <v>0</v>
      </c>
    </row>
    <row r="118" spans="1:17" ht="18.75">
      <c r="A118" s="20"/>
      <c r="B118" s="15"/>
      <c r="C118" s="15"/>
      <c r="D118" s="15"/>
      <c r="E118" s="102"/>
      <c r="F118" s="1744" t="s">
        <v>451</v>
      </c>
      <c r="G118" s="1744"/>
      <c r="H118" s="1744"/>
      <c r="I118" s="1744"/>
      <c r="J118" s="1745"/>
      <c r="K118" s="278"/>
      <c r="L118" s="278"/>
      <c r="M118" s="571"/>
      <c r="N118" s="571"/>
      <c r="O118" s="601"/>
      <c r="P118" s="275"/>
      <c r="Q118" s="276"/>
    </row>
    <row r="119" spans="1:17" ht="18.75" customHeight="1">
      <c r="A119" s="20"/>
      <c r="B119" s="15"/>
      <c r="C119" s="15"/>
      <c r="D119" s="15"/>
      <c r="E119" s="102"/>
      <c r="F119" s="1744" t="s">
        <v>838</v>
      </c>
      <c r="G119" s="1744"/>
      <c r="H119" s="1744"/>
      <c r="I119" s="1744"/>
      <c r="J119" s="1745"/>
      <c r="K119" s="278">
        <v>0</v>
      </c>
      <c r="L119" s="278">
        <v>0</v>
      </c>
      <c r="M119" s="571">
        <v>0</v>
      </c>
      <c r="N119" s="571">
        <v>2700</v>
      </c>
      <c r="O119" s="601">
        <v>0</v>
      </c>
      <c r="P119" s="275" t="str">
        <f t="shared" si="3"/>
        <v>-</v>
      </c>
      <c r="Q119" s="276">
        <v>0</v>
      </c>
    </row>
    <row r="120" spans="1:17" ht="18.75">
      <c r="A120" s="90"/>
      <c r="B120" s="91"/>
      <c r="C120" s="91"/>
      <c r="D120" s="91"/>
      <c r="E120" s="112"/>
      <c r="F120" s="1746" t="s">
        <v>452</v>
      </c>
      <c r="G120" s="1746"/>
      <c r="H120" s="1746"/>
      <c r="I120" s="1746"/>
      <c r="J120" s="1747"/>
      <c r="K120" s="402"/>
      <c r="L120" s="402"/>
      <c r="M120" s="1228"/>
      <c r="N120" s="1228"/>
      <c r="O120" s="724"/>
      <c r="P120" s="286"/>
      <c r="Q120" s="288"/>
    </row>
    <row r="121" spans="1:17" ht="18.75" customHeight="1">
      <c r="A121" s="50"/>
      <c r="B121" s="51"/>
      <c r="C121" s="51"/>
      <c r="D121" s="51"/>
      <c r="E121" s="1776" t="s">
        <v>842</v>
      </c>
      <c r="F121" s="1760"/>
      <c r="G121" s="1760"/>
      <c r="H121" s="1760"/>
      <c r="I121" s="1760"/>
      <c r="J121" s="669"/>
      <c r="K121" s="383"/>
      <c r="L121" s="383"/>
      <c r="M121" s="569"/>
      <c r="N121" s="569"/>
      <c r="O121" s="750"/>
      <c r="P121" s="333"/>
      <c r="Q121" s="334"/>
    </row>
    <row r="122" spans="1:17" ht="18.75" customHeight="1">
      <c r="A122" s="20"/>
      <c r="B122" s="15"/>
      <c r="C122" s="15"/>
      <c r="D122" s="15"/>
      <c r="E122" s="102"/>
      <c r="F122" s="1744" t="s">
        <v>833</v>
      </c>
      <c r="G122" s="1744"/>
      <c r="H122" s="1744"/>
      <c r="I122" s="1744"/>
      <c r="J122" s="1745"/>
      <c r="K122" s="278">
        <v>0</v>
      </c>
      <c r="L122" s="278">
        <v>0</v>
      </c>
      <c r="M122" s="278">
        <v>0</v>
      </c>
      <c r="N122" s="278">
        <v>0</v>
      </c>
      <c r="O122" s="722">
        <v>2487100</v>
      </c>
      <c r="P122" s="275">
        <f>IF(OR(O122&lt;=0,Q122&lt;=0),"-",(((Q122-O122)*100)/O122))</f>
        <v>49.83313899722568</v>
      </c>
      <c r="Q122" s="276">
        <v>3726500</v>
      </c>
    </row>
    <row r="123" spans="1:17" ht="18.75" customHeight="1">
      <c r="A123" s="20"/>
      <c r="B123" s="15"/>
      <c r="C123" s="15"/>
      <c r="D123" s="15"/>
      <c r="E123" s="102"/>
      <c r="F123" s="1758" t="s">
        <v>839</v>
      </c>
      <c r="G123" s="1758"/>
      <c r="H123" s="1758"/>
      <c r="I123" s="1758"/>
      <c r="J123" s="1759"/>
      <c r="K123" s="278">
        <v>0</v>
      </c>
      <c r="L123" s="278">
        <v>0</v>
      </c>
      <c r="M123" s="278">
        <v>0</v>
      </c>
      <c r="N123" s="278">
        <v>0</v>
      </c>
      <c r="O123" s="722">
        <v>50000</v>
      </c>
      <c r="P123" s="275" t="str">
        <f>IF(OR(O123&lt;=0,Q123&lt;=0),"-",(((Q123-O123)*100)/O123))</f>
        <v>-</v>
      </c>
      <c r="Q123" s="276">
        <v>0</v>
      </c>
    </row>
    <row r="124" spans="1:17" ht="18.75" customHeight="1">
      <c r="A124" s="44"/>
      <c r="B124" s="45"/>
      <c r="C124" s="45"/>
      <c r="D124" s="45"/>
      <c r="E124" s="119"/>
      <c r="F124" s="1758" t="s">
        <v>840</v>
      </c>
      <c r="G124" s="1758"/>
      <c r="H124" s="1758"/>
      <c r="I124" s="1758"/>
      <c r="J124" s="1759"/>
      <c r="K124" s="278">
        <v>0</v>
      </c>
      <c r="L124" s="278">
        <v>0</v>
      </c>
      <c r="M124" s="278">
        <v>0</v>
      </c>
      <c r="N124" s="278">
        <v>0</v>
      </c>
      <c r="O124" s="722">
        <v>50000</v>
      </c>
      <c r="P124" s="275">
        <f>IF(OR(O124&lt;=0,Q124&lt;=0),"-",(((Q124-O124)*100)/O124))</f>
        <v>0</v>
      </c>
      <c r="Q124" s="281">
        <v>50000</v>
      </c>
    </row>
    <row r="125" spans="1:17" ht="18.75" customHeight="1">
      <c r="A125" s="20"/>
      <c r="B125" s="15"/>
      <c r="C125" s="15"/>
      <c r="D125" s="15"/>
      <c r="E125" s="102"/>
      <c r="F125" s="1744" t="s">
        <v>841</v>
      </c>
      <c r="G125" s="1744"/>
      <c r="H125" s="1744"/>
      <c r="I125" s="1744"/>
      <c r="J125" s="1745"/>
      <c r="K125" s="278">
        <v>0</v>
      </c>
      <c r="L125" s="278">
        <v>0</v>
      </c>
      <c r="M125" s="278">
        <v>0</v>
      </c>
      <c r="N125" s="278">
        <v>0</v>
      </c>
      <c r="O125" s="722">
        <v>50000</v>
      </c>
      <c r="P125" s="275">
        <f>IF(OR(O125&lt;=0,Q125&lt;=0),"-",(((Q125-O125)*100)/O125))</f>
        <v>0</v>
      </c>
      <c r="Q125" s="281">
        <v>50000</v>
      </c>
    </row>
    <row r="126" spans="1:17" ht="18.75" customHeight="1">
      <c r="A126" s="24"/>
      <c r="B126" s="25"/>
      <c r="C126" s="25"/>
      <c r="D126" s="25"/>
      <c r="E126" s="723"/>
      <c r="F126" s="1763" t="s">
        <v>837</v>
      </c>
      <c r="G126" s="1763"/>
      <c r="H126" s="1763"/>
      <c r="I126" s="1763"/>
      <c r="J126" s="1764"/>
      <c r="K126" s="387">
        <v>0</v>
      </c>
      <c r="L126" s="387">
        <v>0</v>
      </c>
      <c r="M126" s="387">
        <v>0</v>
      </c>
      <c r="N126" s="387">
        <v>0</v>
      </c>
      <c r="O126" s="722">
        <v>100000</v>
      </c>
      <c r="P126" s="982">
        <f>IF(OR(O126&lt;=0,Q126&lt;=0),"-",(((Q126-O126)*100)/O126))</f>
        <v>0</v>
      </c>
      <c r="Q126" s="389">
        <v>100000</v>
      </c>
    </row>
    <row r="127" spans="1:17" ht="18.75" customHeight="1">
      <c r="A127" s="44"/>
      <c r="B127" s="45"/>
      <c r="C127" s="45"/>
      <c r="D127" s="45"/>
      <c r="E127" s="119"/>
      <c r="F127" s="1744" t="s">
        <v>450</v>
      </c>
      <c r="G127" s="1744"/>
      <c r="H127" s="1744"/>
      <c r="I127" s="1744"/>
      <c r="J127" s="1745"/>
      <c r="K127" s="469"/>
      <c r="L127" s="469"/>
      <c r="M127" s="469"/>
      <c r="N127" s="469"/>
      <c r="O127" s="722"/>
      <c r="P127" s="466"/>
      <c r="Q127" s="281"/>
    </row>
    <row r="128" spans="1:17" ht="18.75" customHeight="1">
      <c r="A128" s="44"/>
      <c r="B128" s="45"/>
      <c r="C128" s="45"/>
      <c r="D128" s="45"/>
      <c r="E128" s="119"/>
      <c r="F128" s="1744" t="s">
        <v>838</v>
      </c>
      <c r="G128" s="1744"/>
      <c r="H128" s="1744"/>
      <c r="I128" s="1744"/>
      <c r="J128" s="1745"/>
      <c r="K128" s="469">
        <v>0</v>
      </c>
      <c r="L128" s="469">
        <v>0</v>
      </c>
      <c r="M128" s="469">
        <v>0</v>
      </c>
      <c r="N128" s="469">
        <v>0</v>
      </c>
      <c r="O128" s="722">
        <v>50000</v>
      </c>
      <c r="P128" s="466">
        <f>IF(OR(O128&lt;=0,Q128&lt;=0),"-",(((Q128-O128)*100)/O128))</f>
        <v>0</v>
      </c>
      <c r="Q128" s="281">
        <v>50000</v>
      </c>
    </row>
    <row r="129" spans="1:17" ht="18.75" customHeight="1">
      <c r="A129" s="44"/>
      <c r="B129" s="45"/>
      <c r="C129" s="45"/>
      <c r="D129" s="45"/>
      <c r="E129" s="119"/>
      <c r="F129" s="1744" t="s">
        <v>451</v>
      </c>
      <c r="G129" s="1744"/>
      <c r="H129" s="1744"/>
      <c r="I129" s="1744"/>
      <c r="J129" s="1745"/>
      <c r="K129" s="469"/>
      <c r="L129" s="469"/>
      <c r="M129" s="469"/>
      <c r="N129" s="469"/>
      <c r="O129" s="722"/>
      <c r="P129" s="466"/>
      <c r="Q129" s="281"/>
    </row>
    <row r="130" spans="1:17" ht="18.75" customHeight="1">
      <c r="A130" s="44"/>
      <c r="B130" s="45"/>
      <c r="C130" s="45"/>
      <c r="D130" s="45"/>
      <c r="E130" s="119"/>
      <c r="F130" s="1744" t="s">
        <v>838</v>
      </c>
      <c r="G130" s="1744"/>
      <c r="H130" s="1744"/>
      <c r="I130" s="1744"/>
      <c r="J130" s="1745"/>
      <c r="K130" s="469">
        <v>0</v>
      </c>
      <c r="L130" s="469">
        <v>0</v>
      </c>
      <c r="M130" s="469">
        <v>0</v>
      </c>
      <c r="N130" s="469">
        <v>0</v>
      </c>
      <c r="O130" s="722">
        <v>50000</v>
      </c>
      <c r="P130" s="466">
        <f>IF(OR(O130&lt;=0,Q130&lt;=0),"-",(((Q130-O130)*100)/O130))</f>
        <v>0</v>
      </c>
      <c r="Q130" s="281">
        <v>50000</v>
      </c>
    </row>
    <row r="131" spans="1:17" ht="18.75" customHeight="1">
      <c r="A131" s="90"/>
      <c r="B131" s="91"/>
      <c r="C131" s="91"/>
      <c r="D131" s="91"/>
      <c r="E131" s="112"/>
      <c r="F131" s="1746" t="s">
        <v>452</v>
      </c>
      <c r="G131" s="1746"/>
      <c r="H131" s="1746"/>
      <c r="I131" s="1746"/>
      <c r="J131" s="1747"/>
      <c r="K131" s="402"/>
      <c r="L131" s="402"/>
      <c r="M131" s="1228"/>
      <c r="N131" s="1228"/>
      <c r="O131" s="724"/>
      <c r="P131" s="286"/>
      <c r="Q131" s="288"/>
    </row>
    <row r="132" spans="1:17" ht="18.75">
      <c r="A132" s="1636" t="s">
        <v>143</v>
      </c>
      <c r="B132" s="1637"/>
      <c r="C132" s="1637"/>
      <c r="D132" s="1637"/>
      <c r="E132" s="1637"/>
      <c r="F132" s="1637"/>
      <c r="G132" s="1637"/>
      <c r="H132" s="1637"/>
      <c r="I132" s="1637"/>
      <c r="J132" s="1638"/>
      <c r="K132" s="277">
        <f>SUM(K103:K131)</f>
        <v>173897</v>
      </c>
      <c r="L132" s="277">
        <f>SUM(L103:L131)</f>
        <v>174929</v>
      </c>
      <c r="M132" s="277">
        <f>SUM(M103:M131)</f>
        <v>749031</v>
      </c>
      <c r="N132" s="988">
        <f>SUM(N103:N131)</f>
        <v>1446594</v>
      </c>
      <c r="O132" s="989">
        <f>SUM(O103:O131)</f>
        <v>2837100</v>
      </c>
      <c r="P132" s="460">
        <f>IF(OR(O132&lt;=0,Q132&lt;=0),"-",(((Q132-O132)*100)/O132))</f>
        <v>41.9230904797152</v>
      </c>
      <c r="Q132" s="619">
        <f>SUM(Q103:Q131)</f>
        <v>4026500</v>
      </c>
    </row>
    <row r="133" spans="1:17" ht="18.75">
      <c r="A133" s="50"/>
      <c r="B133" s="51"/>
      <c r="C133" s="51"/>
      <c r="D133" s="33" t="s">
        <v>246</v>
      </c>
      <c r="E133" s="51"/>
      <c r="F133" s="51"/>
      <c r="G133" s="51"/>
      <c r="H133" s="51"/>
      <c r="I133" s="51"/>
      <c r="J133" s="56"/>
      <c r="K133" s="52"/>
      <c r="L133" s="52"/>
      <c r="M133" s="560"/>
      <c r="N133" s="560"/>
      <c r="O133" s="596"/>
      <c r="P133" s="1013"/>
      <c r="Q133" s="52"/>
    </row>
    <row r="134" spans="1:17" ht="19.5">
      <c r="A134" s="58"/>
      <c r="B134" s="59"/>
      <c r="C134" s="59"/>
      <c r="D134" s="59"/>
      <c r="E134" s="1755" t="s">
        <v>343</v>
      </c>
      <c r="F134" s="1755"/>
      <c r="G134" s="1755"/>
      <c r="H134" s="1755"/>
      <c r="I134" s="1755"/>
      <c r="J134" s="1756"/>
      <c r="K134" s="60">
        <v>1344385.1</v>
      </c>
      <c r="L134" s="60">
        <v>1435243.94</v>
      </c>
      <c r="M134" s="558">
        <v>1615243.22</v>
      </c>
      <c r="N134" s="651">
        <v>1753553.44</v>
      </c>
      <c r="O134" s="577">
        <v>1782110</v>
      </c>
      <c r="P134" s="258">
        <f>IF(OR(O134&lt;=0,Q134&lt;=0),"-",(((Q134-O134)*100)/O134))</f>
        <v>24.795888020380335</v>
      </c>
      <c r="Q134" s="315">
        <v>2224000</v>
      </c>
    </row>
    <row r="135" spans="1:17" ht="19.5">
      <c r="A135" s="58"/>
      <c r="B135" s="59"/>
      <c r="C135" s="59"/>
      <c r="D135" s="59"/>
      <c r="E135" s="1755" t="s">
        <v>344</v>
      </c>
      <c r="F135" s="1755"/>
      <c r="G135" s="1755"/>
      <c r="H135" s="1755"/>
      <c r="I135" s="1755"/>
      <c r="J135" s="1756"/>
      <c r="K135" s="60">
        <v>99340</v>
      </c>
      <c r="L135" s="651">
        <v>0</v>
      </c>
      <c r="M135" s="651">
        <v>0</v>
      </c>
      <c r="N135" s="651">
        <v>0</v>
      </c>
      <c r="O135" s="742">
        <v>0</v>
      </c>
      <c r="P135" s="258" t="str">
        <f>IF(OR(O135&lt;=0,Q135&lt;=0),"-",(((Q135-O135)*100)/O135))</f>
        <v>-</v>
      </c>
      <c r="Q135" s="315">
        <v>0</v>
      </c>
    </row>
    <row r="136" spans="1:17" ht="19.5">
      <c r="A136" s="109"/>
      <c r="B136" s="110"/>
      <c r="C136" s="110"/>
      <c r="D136" s="110"/>
      <c r="E136" s="1786" t="s">
        <v>345</v>
      </c>
      <c r="F136" s="1786"/>
      <c r="G136" s="1786"/>
      <c r="H136" s="1786"/>
      <c r="I136" s="1786"/>
      <c r="J136" s="1787"/>
      <c r="K136" s="272">
        <v>48021</v>
      </c>
      <c r="L136" s="272">
        <v>98297</v>
      </c>
      <c r="M136" s="717">
        <v>32836</v>
      </c>
      <c r="N136" s="914">
        <v>72565</v>
      </c>
      <c r="O136" s="718">
        <v>100000</v>
      </c>
      <c r="P136" s="1002">
        <f>IF(OR(O136&lt;=0,Q136&lt;=0),"-",(((Q136-O136)*100)/O136))</f>
        <v>0</v>
      </c>
      <c r="Q136" s="731">
        <v>100000</v>
      </c>
    </row>
    <row r="137" spans="1:17" ht="18.75">
      <c r="A137" s="1636" t="s">
        <v>153</v>
      </c>
      <c r="B137" s="1637"/>
      <c r="C137" s="1637"/>
      <c r="D137" s="1637"/>
      <c r="E137" s="1637"/>
      <c r="F137" s="1637"/>
      <c r="G137" s="1637"/>
      <c r="H137" s="1637"/>
      <c r="I137" s="1637"/>
      <c r="J137" s="1638"/>
      <c r="K137" s="48">
        <f>SUM(K134:K136)</f>
        <v>1491746.1</v>
      </c>
      <c r="L137" s="48">
        <f>SUM(L134:L136)</f>
        <v>1533540.94</v>
      </c>
      <c r="M137" s="559">
        <f>SUM(M134:M136)</f>
        <v>1648079.22</v>
      </c>
      <c r="N137" s="988">
        <f>SUM(N134:N136)</f>
        <v>1826118.44</v>
      </c>
      <c r="O137" s="586">
        <f>SUM(O134:O136)</f>
        <v>1882110</v>
      </c>
      <c r="P137" s="1020">
        <f>IF(OR(O137&lt;=0,Q137&lt;=0),"-",(((Q137-O137)*100)/O137))</f>
        <v>23.478436435702484</v>
      </c>
      <c r="Q137" s="277">
        <f>SUM(Q134:Q136)</f>
        <v>2324000</v>
      </c>
    </row>
    <row r="138" spans="1:17" ht="19.5" thickBot="1">
      <c r="A138" s="1656" t="s">
        <v>156</v>
      </c>
      <c r="B138" s="1657"/>
      <c r="C138" s="1657"/>
      <c r="D138" s="1657"/>
      <c r="E138" s="1657"/>
      <c r="F138" s="1657"/>
      <c r="G138" s="1657"/>
      <c r="H138" s="1657"/>
      <c r="I138" s="1657"/>
      <c r="J138" s="1658"/>
      <c r="K138" s="38">
        <f>SUM(K132+K137)</f>
        <v>1665643.1</v>
      </c>
      <c r="L138" s="38">
        <f>SUM(L132+L137)</f>
        <v>1708469.94</v>
      </c>
      <c r="M138" s="774">
        <f>SUM(M132+M137)</f>
        <v>2397110.2199999997</v>
      </c>
      <c r="N138" s="612">
        <f>SUM(N132+N137)</f>
        <v>3272712.44</v>
      </c>
      <c r="O138" s="583">
        <f>SUM(O132+O137)</f>
        <v>4719210</v>
      </c>
      <c r="P138" s="1032">
        <f>IF(OR(O138&lt;=0,Q138&lt;=0),"-",(((Q138-O138)*100)/O138))</f>
        <v>34.884864203966345</v>
      </c>
      <c r="Q138" s="280">
        <f>SUM(Q132+Q100+Q137)</f>
        <v>6365500</v>
      </c>
    </row>
    <row r="139" spans="1:17" s="61" customFormat="1" ht="19.5" thickTop="1">
      <c r="A139" s="190"/>
      <c r="B139" s="191"/>
      <c r="C139" s="1742" t="s">
        <v>248</v>
      </c>
      <c r="D139" s="1742"/>
      <c r="E139" s="1742"/>
      <c r="F139" s="1742"/>
      <c r="G139" s="1742"/>
      <c r="H139" s="1742"/>
      <c r="I139" s="1742"/>
      <c r="J139" s="1743"/>
      <c r="K139" s="1434"/>
      <c r="L139" s="1434"/>
      <c r="M139" s="1435"/>
      <c r="N139" s="1435"/>
      <c r="O139" s="1436"/>
      <c r="P139" s="1437"/>
      <c r="Q139" s="1434"/>
    </row>
    <row r="140" spans="1:17" s="61" customFormat="1" ht="18.75">
      <c r="A140" s="893"/>
      <c r="B140" s="894"/>
      <c r="C140" s="118"/>
      <c r="D140" s="1702" t="s">
        <v>249</v>
      </c>
      <c r="E140" s="1702"/>
      <c r="F140" s="1702"/>
      <c r="G140" s="1702"/>
      <c r="H140" s="1702"/>
      <c r="I140" s="1702"/>
      <c r="J140" s="1703"/>
      <c r="K140" s="1233"/>
      <c r="L140" s="1233"/>
      <c r="M140" s="1438"/>
      <c r="N140" s="1438"/>
      <c r="O140" s="1439"/>
      <c r="P140" s="1234"/>
      <c r="Q140" s="1233"/>
    </row>
    <row r="141" spans="1:17" s="61" customFormat="1" ht="18.75">
      <c r="A141" s="32"/>
      <c r="B141" s="34"/>
      <c r="C141" s="6"/>
      <c r="D141" s="263" t="s">
        <v>365</v>
      </c>
      <c r="E141" s="263"/>
      <c r="F141" s="263"/>
      <c r="G141" s="263"/>
      <c r="H141" s="6"/>
      <c r="I141" s="6"/>
      <c r="J141" s="175"/>
      <c r="K141" s="269"/>
      <c r="L141" s="269"/>
      <c r="M141" s="572"/>
      <c r="N141" s="572"/>
      <c r="O141" s="597"/>
      <c r="P141" s="783"/>
      <c r="Q141" s="269"/>
    </row>
    <row r="142" spans="1:17" s="61" customFormat="1" ht="18.75">
      <c r="A142" s="7"/>
      <c r="B142" s="8"/>
      <c r="C142" s="3"/>
      <c r="D142" s="3"/>
      <c r="E142" s="1625" t="s">
        <v>415</v>
      </c>
      <c r="F142" s="1625"/>
      <c r="G142" s="1625"/>
      <c r="H142" s="1625"/>
      <c r="I142" s="1625"/>
      <c r="J142" s="1626"/>
      <c r="K142" s="248"/>
      <c r="L142" s="248"/>
      <c r="M142" s="573"/>
      <c r="N142" s="573"/>
      <c r="O142" s="598"/>
      <c r="P142" s="251"/>
      <c r="Q142" s="248"/>
    </row>
    <row r="143" spans="1:17" s="61" customFormat="1" ht="18.75">
      <c r="A143" s="270"/>
      <c r="B143" s="271"/>
      <c r="C143" s="271"/>
      <c r="D143" s="271"/>
      <c r="E143" s="1652" t="s">
        <v>843</v>
      </c>
      <c r="F143" s="1652"/>
      <c r="G143" s="1652"/>
      <c r="H143" s="1652"/>
      <c r="I143" s="1652"/>
      <c r="J143" s="1653"/>
      <c r="K143" s="310">
        <v>0</v>
      </c>
      <c r="L143" s="310">
        <v>0</v>
      </c>
      <c r="M143" s="914">
        <v>35600</v>
      </c>
      <c r="N143" s="914">
        <v>0</v>
      </c>
      <c r="O143" s="726">
        <v>0</v>
      </c>
      <c r="P143" s="777" t="str">
        <f>IF(OR(O143&lt;=0,Q143&lt;=0),"-",(((Q143-O143)*100)/O143))</f>
        <v>-</v>
      </c>
      <c r="Q143" s="778">
        <v>0</v>
      </c>
    </row>
    <row r="144" spans="1:17" s="61" customFormat="1" ht="18.75">
      <c r="A144" s="249"/>
      <c r="B144" s="247"/>
      <c r="C144" s="247"/>
      <c r="D144" s="247"/>
      <c r="E144" s="1648" t="s">
        <v>844</v>
      </c>
      <c r="F144" s="1648"/>
      <c r="G144" s="1648"/>
      <c r="H144" s="1648"/>
      <c r="I144" s="1648"/>
      <c r="J144" s="1649"/>
      <c r="K144" s="279">
        <v>0</v>
      </c>
      <c r="L144" s="279">
        <v>0</v>
      </c>
      <c r="M144" s="651">
        <v>15000</v>
      </c>
      <c r="N144" s="651">
        <v>0</v>
      </c>
      <c r="O144" s="725">
        <v>0</v>
      </c>
      <c r="P144" s="461" t="str">
        <f>IF(OR(O144&lt;=0,Q144&lt;=0),"-",(((Q144-O144)*100)/O144))</f>
        <v>-</v>
      </c>
      <c r="Q144" s="447">
        <v>0</v>
      </c>
    </row>
    <row r="145" spans="1:17" s="61" customFormat="1" ht="18.75">
      <c r="A145" s="249"/>
      <c r="B145" s="247"/>
      <c r="C145" s="247"/>
      <c r="D145" s="70" t="s">
        <v>431</v>
      </c>
      <c r="E145" s="244"/>
      <c r="F145" s="244"/>
      <c r="G145" s="244"/>
      <c r="H145" s="244"/>
      <c r="I145" s="244"/>
      <c r="J145" s="245"/>
      <c r="K145" s="279"/>
      <c r="L145" s="279"/>
      <c r="M145" s="651"/>
      <c r="N145" s="651"/>
      <c r="O145" s="725"/>
      <c r="P145" s="461"/>
      <c r="Q145" s="447"/>
    </row>
    <row r="146" spans="1:17" s="61" customFormat="1" ht="18.75">
      <c r="A146" s="249"/>
      <c r="B146" s="247"/>
      <c r="C146" s="247"/>
      <c r="D146" s="247"/>
      <c r="E146" s="244" t="s">
        <v>845</v>
      </c>
      <c r="F146" s="244"/>
      <c r="G146" s="244"/>
      <c r="H146" s="244"/>
      <c r="I146" s="244"/>
      <c r="J146" s="245"/>
      <c r="K146" s="279">
        <v>0</v>
      </c>
      <c r="L146" s="279">
        <v>0</v>
      </c>
      <c r="M146" s="651">
        <v>0</v>
      </c>
      <c r="N146" s="651">
        <v>40000</v>
      </c>
      <c r="O146" s="725">
        <v>0</v>
      </c>
      <c r="P146" s="461" t="str">
        <f>IF(OR(O146&lt;=0,Q146&lt;=0),"-",(((Q146-O146)*100)/O146))</f>
        <v>-</v>
      </c>
      <c r="Q146" s="447">
        <v>0</v>
      </c>
    </row>
    <row r="147" spans="1:17" s="61" customFormat="1" ht="18.75">
      <c r="A147" s="249"/>
      <c r="B147" s="247"/>
      <c r="C147" s="247"/>
      <c r="D147" s="247"/>
      <c r="E147" s="244" t="s">
        <v>843</v>
      </c>
      <c r="F147" s="244"/>
      <c r="G147" s="244"/>
      <c r="H147" s="244"/>
      <c r="I147" s="244"/>
      <c r="J147" s="245"/>
      <c r="K147" s="279">
        <v>0</v>
      </c>
      <c r="L147" s="279">
        <v>0</v>
      </c>
      <c r="M147" s="651">
        <v>0</v>
      </c>
      <c r="N147" s="651">
        <v>38000</v>
      </c>
      <c r="O147" s="725">
        <v>0</v>
      </c>
      <c r="P147" s="461" t="str">
        <f>IF(OR(O147&lt;=0,Q147&lt;=0),"-",(((Q147-O147)*100)/O147))</f>
        <v>-</v>
      </c>
      <c r="Q147" s="447">
        <v>0</v>
      </c>
    </row>
    <row r="148" spans="1:17" s="61" customFormat="1" ht="18.75">
      <c r="A148" s="270"/>
      <c r="B148" s="271"/>
      <c r="C148" s="271"/>
      <c r="D148" s="271"/>
      <c r="E148" s="216" t="s">
        <v>846</v>
      </c>
      <c r="F148" s="216"/>
      <c r="G148" s="216"/>
      <c r="H148" s="216"/>
      <c r="I148" s="216"/>
      <c r="J148" s="667"/>
      <c r="K148" s="310">
        <v>0</v>
      </c>
      <c r="L148" s="310">
        <v>0</v>
      </c>
      <c r="M148" s="914">
        <v>0</v>
      </c>
      <c r="N148" s="914">
        <v>34000</v>
      </c>
      <c r="O148" s="726">
        <v>0</v>
      </c>
      <c r="P148" s="777" t="str">
        <f>IF(OR(O148&lt;=0,Q148&lt;=0),"-",(((Q148-O148)*100)/O148))</f>
        <v>-</v>
      </c>
      <c r="Q148" s="778">
        <v>0</v>
      </c>
    </row>
    <row r="149" spans="1:17" s="61" customFormat="1" ht="18.75">
      <c r="A149" s="249"/>
      <c r="B149" s="247"/>
      <c r="C149" s="247"/>
      <c r="D149" s="70" t="s">
        <v>492</v>
      </c>
      <c r="E149" s="244"/>
      <c r="F149" s="244"/>
      <c r="G149" s="244"/>
      <c r="H149" s="244"/>
      <c r="I149" s="244"/>
      <c r="J149" s="245"/>
      <c r="K149" s="279"/>
      <c r="L149" s="279"/>
      <c r="M149" s="574"/>
      <c r="N149" s="574"/>
      <c r="O149" s="725"/>
      <c r="P149" s="461"/>
      <c r="Q149" s="447"/>
    </row>
    <row r="150" spans="1:17" s="61" customFormat="1" ht="18.75">
      <c r="A150" s="249"/>
      <c r="B150" s="247"/>
      <c r="C150" s="247"/>
      <c r="D150" s="247"/>
      <c r="E150" s="244" t="s">
        <v>847</v>
      </c>
      <c r="F150" s="244"/>
      <c r="G150" s="244"/>
      <c r="H150" s="244"/>
      <c r="I150" s="244"/>
      <c r="J150" s="245"/>
      <c r="K150" s="279">
        <v>0</v>
      </c>
      <c r="L150" s="279">
        <v>0</v>
      </c>
      <c r="M150" s="279">
        <v>0</v>
      </c>
      <c r="N150" s="574">
        <v>0</v>
      </c>
      <c r="O150" s="725">
        <v>48000</v>
      </c>
      <c r="P150" s="461" t="str">
        <f>IF(OR(O150&lt;=0,Q150&lt;=0),"-",(((Q150-O150)*100)/O150))</f>
        <v>-</v>
      </c>
      <c r="Q150" s="447">
        <v>0</v>
      </c>
    </row>
    <row r="151" spans="1:17" s="61" customFormat="1" ht="18.75">
      <c r="A151" s="249"/>
      <c r="B151" s="247"/>
      <c r="C151" s="247"/>
      <c r="D151" s="247"/>
      <c r="E151" s="244" t="s">
        <v>848</v>
      </c>
      <c r="F151" s="244"/>
      <c r="G151" s="244"/>
      <c r="H151" s="244"/>
      <c r="I151" s="244"/>
      <c r="J151" s="245"/>
      <c r="K151" s="279">
        <v>0</v>
      </c>
      <c r="L151" s="279">
        <v>0</v>
      </c>
      <c r="M151" s="279">
        <v>0</v>
      </c>
      <c r="N151" s="574">
        <v>0</v>
      </c>
      <c r="O151" s="725">
        <v>50000</v>
      </c>
      <c r="P151" s="461" t="str">
        <f>IF(OR(O151&lt;=0,Q151&lt;=0),"-",(((Q151-O151)*100)/O151))</f>
        <v>-</v>
      </c>
      <c r="Q151" s="447">
        <v>0</v>
      </c>
    </row>
    <row r="152" spans="1:17" s="61" customFormat="1" ht="18.75">
      <c r="A152" s="249"/>
      <c r="B152" s="247"/>
      <c r="C152" s="247"/>
      <c r="D152" s="247"/>
      <c r="E152" s="244" t="s">
        <v>849</v>
      </c>
      <c r="F152" s="244"/>
      <c r="G152" s="244"/>
      <c r="H152" s="244"/>
      <c r="I152" s="244"/>
      <c r="J152" s="245"/>
      <c r="K152" s="279">
        <v>0</v>
      </c>
      <c r="L152" s="279">
        <v>0</v>
      </c>
      <c r="M152" s="279">
        <v>0</v>
      </c>
      <c r="N152" s="574">
        <v>0</v>
      </c>
      <c r="O152" s="725">
        <v>15000</v>
      </c>
      <c r="P152" s="461" t="str">
        <f>IF(OR(O152&lt;=0,Q152&lt;=0),"-",(((Q152-O152)*100)/O152))</f>
        <v>-</v>
      </c>
      <c r="Q152" s="447">
        <v>0</v>
      </c>
    </row>
    <row r="153" spans="1:17" s="61" customFormat="1" ht="18.75">
      <c r="A153" s="249"/>
      <c r="B153" s="247"/>
      <c r="C153" s="247"/>
      <c r="D153" s="247"/>
      <c r="E153" s="244" t="s">
        <v>850</v>
      </c>
      <c r="F153" s="244"/>
      <c r="G153" s="244"/>
      <c r="H153" s="244"/>
      <c r="I153" s="244"/>
      <c r="J153" s="245"/>
      <c r="K153" s="279">
        <v>0</v>
      </c>
      <c r="L153" s="279">
        <v>0</v>
      </c>
      <c r="M153" s="279">
        <v>0</v>
      </c>
      <c r="N153" s="574">
        <v>0</v>
      </c>
      <c r="O153" s="725">
        <v>25000</v>
      </c>
      <c r="P153" s="461" t="str">
        <f>IF(OR(O153&lt;=0,Q153&lt;=0),"-",(((Q153-O153)*100)/O153))</f>
        <v>-</v>
      </c>
      <c r="Q153" s="447">
        <v>0</v>
      </c>
    </row>
    <row r="154" spans="1:17" s="61" customFormat="1" ht="18.75">
      <c r="A154" s="249"/>
      <c r="B154" s="247"/>
      <c r="C154" s="247"/>
      <c r="D154" s="247"/>
      <c r="E154" s="244" t="s">
        <v>851</v>
      </c>
      <c r="F154" s="244"/>
      <c r="G154" s="244"/>
      <c r="H154" s="244"/>
      <c r="I154" s="244"/>
      <c r="J154" s="245"/>
      <c r="K154" s="279">
        <v>0</v>
      </c>
      <c r="L154" s="279">
        <v>0</v>
      </c>
      <c r="M154" s="279">
        <v>0</v>
      </c>
      <c r="N154" s="574">
        <v>0</v>
      </c>
      <c r="O154" s="725">
        <v>20000</v>
      </c>
      <c r="P154" s="461" t="str">
        <f>IF(OR(O154&lt;=0,Q154&lt;=0),"-",(((Q154-O154)*100)/O154))</f>
        <v>-</v>
      </c>
      <c r="Q154" s="447">
        <v>0</v>
      </c>
    </row>
    <row r="155" spans="1:17" s="61" customFormat="1" ht="18.75">
      <c r="A155" s="249"/>
      <c r="B155" s="247"/>
      <c r="C155" s="247"/>
      <c r="D155" s="70" t="s">
        <v>613</v>
      </c>
      <c r="E155" s="244"/>
      <c r="F155" s="244"/>
      <c r="G155" s="244"/>
      <c r="H155" s="244"/>
      <c r="I155" s="244"/>
      <c r="J155" s="245"/>
      <c r="K155" s="279"/>
      <c r="L155" s="279"/>
      <c r="M155" s="574"/>
      <c r="N155" s="574"/>
      <c r="O155" s="725"/>
      <c r="P155" s="461"/>
      <c r="Q155" s="447"/>
    </row>
    <row r="156" spans="1:17" s="61" customFormat="1" ht="18.75">
      <c r="A156" s="249"/>
      <c r="B156" s="247"/>
      <c r="C156" s="247"/>
      <c r="D156" s="247"/>
      <c r="E156" s="244" t="s">
        <v>852</v>
      </c>
      <c r="F156" s="244"/>
      <c r="G156" s="244"/>
      <c r="H156" s="244"/>
      <c r="I156" s="244"/>
      <c r="J156" s="245"/>
      <c r="K156" s="279">
        <v>0</v>
      </c>
      <c r="L156" s="279">
        <v>0</v>
      </c>
      <c r="M156" s="574">
        <v>0</v>
      </c>
      <c r="N156" s="574">
        <v>0</v>
      </c>
      <c r="O156" s="725">
        <v>0</v>
      </c>
      <c r="P156" s="461" t="str">
        <f aca="true" t="shared" si="4" ref="P156:P163">IF(OR(O156&lt;=0,Q156&lt;=0),"-",(((Q156-O156)*100)/O156))</f>
        <v>-</v>
      </c>
      <c r="Q156" s="447">
        <v>224000</v>
      </c>
    </row>
    <row r="157" spans="1:17" s="61" customFormat="1" ht="18.75">
      <c r="A157" s="249"/>
      <c r="B157" s="247"/>
      <c r="C157" s="247"/>
      <c r="D157" s="247"/>
      <c r="E157" s="244" t="s">
        <v>853</v>
      </c>
      <c r="F157" s="244"/>
      <c r="G157" s="244"/>
      <c r="H157" s="244"/>
      <c r="I157" s="244"/>
      <c r="J157" s="245"/>
      <c r="K157" s="279">
        <v>0</v>
      </c>
      <c r="L157" s="279">
        <v>0</v>
      </c>
      <c r="M157" s="574">
        <v>0</v>
      </c>
      <c r="N157" s="574">
        <v>0</v>
      </c>
      <c r="O157" s="725">
        <v>0</v>
      </c>
      <c r="P157" s="461" t="str">
        <f t="shared" si="4"/>
        <v>-</v>
      </c>
      <c r="Q157" s="447">
        <v>60000</v>
      </c>
    </row>
    <row r="158" spans="1:17" s="61" customFormat="1" ht="18.75">
      <c r="A158" s="249"/>
      <c r="B158" s="247"/>
      <c r="C158" s="247"/>
      <c r="D158" s="247"/>
      <c r="E158" s="244" t="s">
        <v>854</v>
      </c>
      <c r="F158" s="244"/>
      <c r="G158" s="244"/>
      <c r="H158" s="244"/>
      <c r="I158" s="244"/>
      <c r="J158" s="245"/>
      <c r="K158" s="279">
        <v>0</v>
      </c>
      <c r="L158" s="279">
        <v>0</v>
      </c>
      <c r="M158" s="574">
        <v>0</v>
      </c>
      <c r="N158" s="574">
        <v>0</v>
      </c>
      <c r="O158" s="725">
        <v>0</v>
      </c>
      <c r="P158" s="461" t="str">
        <f t="shared" si="4"/>
        <v>-</v>
      </c>
      <c r="Q158" s="447">
        <v>24000</v>
      </c>
    </row>
    <row r="159" spans="1:17" s="61" customFormat="1" ht="18.75">
      <c r="A159" s="249"/>
      <c r="B159" s="247"/>
      <c r="C159" s="247"/>
      <c r="D159" s="247"/>
      <c r="E159" s="244" t="s">
        <v>855</v>
      </c>
      <c r="F159" s="244"/>
      <c r="G159" s="244"/>
      <c r="H159" s="244"/>
      <c r="I159" s="244"/>
      <c r="J159" s="245"/>
      <c r="K159" s="279">
        <v>0</v>
      </c>
      <c r="L159" s="279">
        <v>0</v>
      </c>
      <c r="M159" s="574">
        <v>0</v>
      </c>
      <c r="N159" s="574">
        <v>0</v>
      </c>
      <c r="O159" s="725">
        <v>0</v>
      </c>
      <c r="P159" s="461" t="str">
        <f t="shared" si="4"/>
        <v>-</v>
      </c>
      <c r="Q159" s="447">
        <v>18000</v>
      </c>
    </row>
    <row r="160" spans="1:17" s="61" customFormat="1" ht="18.75">
      <c r="A160" s="249"/>
      <c r="B160" s="247"/>
      <c r="C160" s="247"/>
      <c r="D160" s="247"/>
      <c r="E160" s="244" t="s">
        <v>856</v>
      </c>
      <c r="F160" s="244"/>
      <c r="G160" s="244"/>
      <c r="H160" s="244"/>
      <c r="I160" s="244"/>
      <c r="J160" s="245"/>
      <c r="K160" s="279">
        <v>0</v>
      </c>
      <c r="L160" s="279">
        <v>0</v>
      </c>
      <c r="M160" s="574">
        <v>0</v>
      </c>
      <c r="N160" s="574">
        <v>0</v>
      </c>
      <c r="O160" s="725">
        <v>0</v>
      </c>
      <c r="P160" s="461" t="str">
        <f t="shared" si="4"/>
        <v>-</v>
      </c>
      <c r="Q160" s="447">
        <v>10000</v>
      </c>
    </row>
    <row r="161" spans="1:17" s="61" customFormat="1" ht="18.75">
      <c r="A161" s="963"/>
      <c r="B161" s="964"/>
      <c r="C161" s="964"/>
      <c r="D161" s="964"/>
      <c r="E161" s="965" t="s">
        <v>857</v>
      </c>
      <c r="F161" s="965"/>
      <c r="G161" s="965"/>
      <c r="H161" s="965"/>
      <c r="I161" s="965"/>
      <c r="J161" s="966"/>
      <c r="K161" s="784">
        <v>0</v>
      </c>
      <c r="L161" s="784">
        <v>0</v>
      </c>
      <c r="M161" s="1440">
        <v>0</v>
      </c>
      <c r="N161" s="1440">
        <v>0</v>
      </c>
      <c r="O161" s="980">
        <v>0</v>
      </c>
      <c r="P161" s="1041" t="str">
        <f t="shared" si="4"/>
        <v>-</v>
      </c>
      <c r="Q161" s="977">
        <v>10000</v>
      </c>
    </row>
    <row r="162" spans="1:17" s="61" customFormat="1" ht="18.75">
      <c r="A162" s="270"/>
      <c r="B162" s="271"/>
      <c r="C162" s="271"/>
      <c r="D162" s="271"/>
      <c r="E162" s="216" t="s">
        <v>844</v>
      </c>
      <c r="F162" s="216"/>
      <c r="G162" s="216"/>
      <c r="H162" s="216"/>
      <c r="I162" s="216"/>
      <c r="J162" s="667"/>
      <c r="K162" s="310">
        <v>0</v>
      </c>
      <c r="L162" s="310">
        <v>0</v>
      </c>
      <c r="M162" s="623">
        <v>0</v>
      </c>
      <c r="N162" s="623">
        <v>0</v>
      </c>
      <c r="O162" s="726">
        <v>0</v>
      </c>
      <c r="P162" s="777" t="str">
        <f t="shared" si="4"/>
        <v>-</v>
      </c>
      <c r="Q162" s="778">
        <v>15000</v>
      </c>
    </row>
    <row r="163" spans="1:17" s="61" customFormat="1" ht="18.75">
      <c r="A163" s="249"/>
      <c r="B163" s="247"/>
      <c r="C163" s="247"/>
      <c r="D163" s="247"/>
      <c r="E163" s="244" t="s">
        <v>858</v>
      </c>
      <c r="F163" s="244"/>
      <c r="G163" s="244"/>
      <c r="H163" s="244"/>
      <c r="I163" s="244"/>
      <c r="J163" s="245"/>
      <c r="K163" s="279">
        <v>0</v>
      </c>
      <c r="L163" s="279">
        <v>0</v>
      </c>
      <c r="M163" s="574">
        <v>0</v>
      </c>
      <c r="N163" s="574">
        <v>0</v>
      </c>
      <c r="O163" s="725">
        <v>0</v>
      </c>
      <c r="P163" s="461" t="str">
        <f t="shared" si="4"/>
        <v>-</v>
      </c>
      <c r="Q163" s="447">
        <v>5000</v>
      </c>
    </row>
    <row r="164" spans="1:17" s="61" customFormat="1" ht="18.75">
      <c r="A164" s="249"/>
      <c r="B164" s="247"/>
      <c r="C164" s="247"/>
      <c r="D164" s="247"/>
      <c r="E164" s="1650" t="s">
        <v>42</v>
      </c>
      <c r="F164" s="1650"/>
      <c r="G164" s="1650"/>
      <c r="H164" s="1650"/>
      <c r="I164" s="1650"/>
      <c r="J164" s="1751"/>
      <c r="K164" s="279"/>
      <c r="L164" s="279"/>
      <c r="M164" s="279"/>
      <c r="N164" s="574"/>
      <c r="O164" s="725"/>
      <c r="P164" s="461"/>
      <c r="Q164" s="279"/>
    </row>
    <row r="165" spans="1:17" s="61" customFormat="1" ht="18.75">
      <c r="A165" s="270"/>
      <c r="B165" s="271"/>
      <c r="C165" s="271"/>
      <c r="D165" s="263" t="s">
        <v>492</v>
      </c>
      <c r="E165" s="216"/>
      <c r="F165" s="216"/>
      <c r="G165" s="216"/>
      <c r="H165" s="216"/>
      <c r="I165" s="216"/>
      <c r="J165" s="667"/>
      <c r="K165" s="310"/>
      <c r="L165" s="310"/>
      <c r="M165" s="623"/>
      <c r="N165" s="623"/>
      <c r="O165" s="726"/>
      <c r="P165" s="777"/>
      <c r="Q165" s="778"/>
    </row>
    <row r="166" spans="1:17" s="61" customFormat="1" ht="18.75">
      <c r="A166" s="249"/>
      <c r="B166" s="247"/>
      <c r="C166" s="247"/>
      <c r="D166" s="247"/>
      <c r="E166" s="1648" t="s">
        <v>859</v>
      </c>
      <c r="F166" s="1648"/>
      <c r="G166" s="1648"/>
      <c r="H166" s="1648"/>
      <c r="I166" s="1648"/>
      <c r="J166" s="1649"/>
      <c r="K166" s="279">
        <v>0</v>
      </c>
      <c r="L166" s="279">
        <v>0</v>
      </c>
      <c r="M166" s="574">
        <v>0</v>
      </c>
      <c r="N166" s="574">
        <v>0</v>
      </c>
      <c r="O166" s="725">
        <v>100000</v>
      </c>
      <c r="P166" s="461" t="str">
        <f>IF(OR(O166&lt;=0,Q166&lt;=0),"-",(((Q166-O166)*100)/O166))</f>
        <v>-</v>
      </c>
      <c r="Q166" s="447">
        <v>0</v>
      </c>
    </row>
    <row r="167" spans="1:17" s="61" customFormat="1" ht="18.75">
      <c r="A167" s="270"/>
      <c r="B167" s="271"/>
      <c r="C167" s="271"/>
      <c r="D167" s="263" t="s">
        <v>613</v>
      </c>
      <c r="E167" s="216"/>
      <c r="F167" s="216"/>
      <c r="G167" s="216"/>
      <c r="H167" s="216"/>
      <c r="I167" s="216"/>
      <c r="J167" s="667"/>
      <c r="K167" s="310"/>
      <c r="L167" s="310"/>
      <c r="M167" s="623"/>
      <c r="N167" s="623"/>
      <c r="O167" s="726"/>
      <c r="P167" s="777"/>
      <c r="Q167" s="778"/>
    </row>
    <row r="168" spans="1:17" s="61" customFormat="1" ht="18.75">
      <c r="A168" s="249"/>
      <c r="B168" s="247"/>
      <c r="C168" s="247"/>
      <c r="D168" s="247"/>
      <c r="E168" s="244" t="s">
        <v>863</v>
      </c>
      <c r="F168" s="244"/>
      <c r="G168" s="244"/>
      <c r="H168" s="244"/>
      <c r="I168" s="244"/>
      <c r="J168" s="245"/>
      <c r="K168" s="279">
        <v>0</v>
      </c>
      <c r="L168" s="279">
        <v>0</v>
      </c>
      <c r="M168" s="574">
        <v>0</v>
      </c>
      <c r="N168" s="574">
        <v>0</v>
      </c>
      <c r="O168" s="725">
        <v>0</v>
      </c>
      <c r="P168" s="461" t="str">
        <f>IF(OR(O168&lt;=0,Q168&lt;=0),"-",(((Q168-O168)*100)/O168))</f>
        <v>-</v>
      </c>
      <c r="Q168" s="447">
        <v>5000</v>
      </c>
    </row>
    <row r="169" spans="1:17" s="61" customFormat="1" ht="18.75">
      <c r="A169" s="249"/>
      <c r="B169" s="247"/>
      <c r="C169" s="247"/>
      <c r="D169" s="247"/>
      <c r="E169" s="244" t="s">
        <v>864</v>
      </c>
      <c r="F169" s="244"/>
      <c r="G169" s="244"/>
      <c r="H169" s="244"/>
      <c r="I169" s="244"/>
      <c r="J169" s="245"/>
      <c r="K169" s="279">
        <v>0</v>
      </c>
      <c r="L169" s="279">
        <v>0</v>
      </c>
      <c r="M169" s="574">
        <v>0</v>
      </c>
      <c r="N169" s="574">
        <v>0</v>
      </c>
      <c r="O169" s="725">
        <v>0</v>
      </c>
      <c r="P169" s="461" t="str">
        <f>IF(OR(O169&lt;=0,Q169&lt;=0),"-",(((Q169-O169)*100)/O169))</f>
        <v>-</v>
      </c>
      <c r="Q169" s="447">
        <v>16000</v>
      </c>
    </row>
    <row r="170" spans="1:17" s="61" customFormat="1" ht="18.75">
      <c r="A170" s="270"/>
      <c r="B170" s="271"/>
      <c r="C170" s="271"/>
      <c r="D170" s="271"/>
      <c r="E170" s="1651" t="s">
        <v>414</v>
      </c>
      <c r="F170" s="1651"/>
      <c r="G170" s="1651"/>
      <c r="H170" s="1651"/>
      <c r="I170" s="1651"/>
      <c r="J170" s="1785"/>
      <c r="K170" s="279">
        <v>0</v>
      </c>
      <c r="L170" s="279">
        <v>0</v>
      </c>
      <c r="M170" s="651">
        <v>0</v>
      </c>
      <c r="N170" s="623">
        <v>0</v>
      </c>
      <c r="O170" s="725">
        <v>0</v>
      </c>
      <c r="P170" s="461" t="str">
        <f aca="true" t="shared" si="5" ref="P170:P177">IF(OR(O170&lt;=0,Q170&lt;=0),"-",(((Q170-O170)*100)/O170))</f>
        <v>-</v>
      </c>
      <c r="Q170" s="447">
        <v>0</v>
      </c>
    </row>
    <row r="171" spans="1:17" s="61" customFormat="1" ht="18.75">
      <c r="A171" s="249"/>
      <c r="B171" s="247"/>
      <c r="C171" s="247"/>
      <c r="D171" s="247"/>
      <c r="E171" s="1648" t="s">
        <v>860</v>
      </c>
      <c r="F171" s="1648"/>
      <c r="G171" s="1648"/>
      <c r="H171" s="1648"/>
      <c r="I171" s="1648"/>
      <c r="J171" s="1649"/>
      <c r="K171" s="279">
        <v>0</v>
      </c>
      <c r="L171" s="279">
        <v>0</v>
      </c>
      <c r="M171" s="651">
        <v>1800</v>
      </c>
      <c r="N171" s="574">
        <v>0</v>
      </c>
      <c r="O171" s="725">
        <v>0</v>
      </c>
      <c r="P171" s="461" t="str">
        <f>IF(OR(O171&lt;=0,Q171&lt;=0),"-",(((Q171-O171)*100)/O171))</f>
        <v>-</v>
      </c>
      <c r="Q171" s="447">
        <v>0</v>
      </c>
    </row>
    <row r="172" spans="1:17" s="61" customFormat="1" ht="18.75">
      <c r="A172" s="249"/>
      <c r="B172" s="247"/>
      <c r="C172" s="247"/>
      <c r="D172" s="247"/>
      <c r="E172" s="1648" t="s">
        <v>865</v>
      </c>
      <c r="F172" s="1648"/>
      <c r="G172" s="1648"/>
      <c r="H172" s="1648"/>
      <c r="I172" s="1648"/>
      <c r="J172" s="1649"/>
      <c r="K172" s="279">
        <v>0</v>
      </c>
      <c r="L172" s="279">
        <v>0</v>
      </c>
      <c r="M172" s="651">
        <v>0</v>
      </c>
      <c r="N172" s="574">
        <v>0</v>
      </c>
      <c r="O172" s="725">
        <v>0</v>
      </c>
      <c r="P172" s="461" t="str">
        <f t="shared" si="5"/>
        <v>-</v>
      </c>
      <c r="Q172" s="447">
        <v>6500</v>
      </c>
    </row>
    <row r="173" spans="1:17" s="61" customFormat="1" ht="18.75">
      <c r="A173" s="249"/>
      <c r="B173" s="247"/>
      <c r="C173" s="247"/>
      <c r="D173" s="247"/>
      <c r="E173" s="1650" t="s">
        <v>334</v>
      </c>
      <c r="F173" s="1650"/>
      <c r="G173" s="1650"/>
      <c r="H173" s="1650"/>
      <c r="I173" s="1650"/>
      <c r="J173" s="1751"/>
      <c r="K173" s="248"/>
      <c r="L173" s="248"/>
      <c r="M173" s="573"/>
      <c r="N173" s="573"/>
      <c r="O173" s="725"/>
      <c r="P173" s="251"/>
      <c r="Q173" s="447"/>
    </row>
    <row r="174" spans="1:17" s="61" customFormat="1" ht="18.75">
      <c r="A174" s="249"/>
      <c r="B174" s="247"/>
      <c r="C174" s="247"/>
      <c r="D174" s="247"/>
      <c r="E174" s="1648" t="s">
        <v>861</v>
      </c>
      <c r="F174" s="1648"/>
      <c r="G174" s="1648"/>
      <c r="H174" s="1648"/>
      <c r="I174" s="1648"/>
      <c r="J174" s="1649"/>
      <c r="K174" s="279">
        <v>0</v>
      </c>
      <c r="L174" s="279">
        <v>0</v>
      </c>
      <c r="M174" s="651">
        <v>96500</v>
      </c>
      <c r="N174" s="574">
        <v>0</v>
      </c>
      <c r="O174" s="725">
        <v>0</v>
      </c>
      <c r="P174" s="461" t="str">
        <f t="shared" si="5"/>
        <v>-</v>
      </c>
      <c r="Q174" s="447">
        <v>0</v>
      </c>
    </row>
    <row r="175" spans="1:17" s="61" customFormat="1" ht="18.75">
      <c r="A175" s="249"/>
      <c r="B175" s="247"/>
      <c r="C175" s="247"/>
      <c r="D175" s="247"/>
      <c r="E175" s="1648" t="s">
        <v>862</v>
      </c>
      <c r="F175" s="1648"/>
      <c r="G175" s="1648"/>
      <c r="H175" s="1648"/>
      <c r="I175" s="1648"/>
      <c r="J175" s="1649"/>
      <c r="K175" s="279">
        <v>0</v>
      </c>
      <c r="L175" s="279">
        <v>0</v>
      </c>
      <c r="M175" s="651">
        <v>19800</v>
      </c>
      <c r="N175" s="574">
        <v>0</v>
      </c>
      <c r="O175" s="725">
        <v>0</v>
      </c>
      <c r="P175" s="461" t="str">
        <f t="shared" si="5"/>
        <v>-</v>
      </c>
      <c r="Q175" s="447">
        <v>0</v>
      </c>
    </row>
    <row r="176" spans="1:17" s="61" customFormat="1" ht="18.75">
      <c r="A176" s="249"/>
      <c r="B176" s="247"/>
      <c r="C176" s="247"/>
      <c r="D176" s="247"/>
      <c r="E176" s="1650" t="s">
        <v>453</v>
      </c>
      <c r="F176" s="1650"/>
      <c r="G176" s="1650"/>
      <c r="H176" s="1650"/>
      <c r="I176" s="1650"/>
      <c r="J176" s="1751"/>
      <c r="K176" s="447">
        <v>0</v>
      </c>
      <c r="L176" s="447">
        <v>0</v>
      </c>
      <c r="M176" s="574">
        <v>0</v>
      </c>
      <c r="N176" s="574">
        <v>0</v>
      </c>
      <c r="O176" s="725">
        <v>500000</v>
      </c>
      <c r="P176" s="461">
        <f t="shared" si="5"/>
        <v>0</v>
      </c>
      <c r="Q176" s="447">
        <v>500000</v>
      </c>
    </row>
    <row r="177" spans="1:17" ht="18.75">
      <c r="A177" s="1752" t="s">
        <v>157</v>
      </c>
      <c r="B177" s="1753"/>
      <c r="C177" s="1753"/>
      <c r="D177" s="1753"/>
      <c r="E177" s="1753"/>
      <c r="F177" s="1753"/>
      <c r="G177" s="1753"/>
      <c r="H177" s="1753"/>
      <c r="I177" s="1753"/>
      <c r="J177" s="1754"/>
      <c r="K177" s="93">
        <f>SUM(K143:K176)</f>
        <v>0</v>
      </c>
      <c r="L177" s="93">
        <f>SUM(L143:L176)</f>
        <v>0</v>
      </c>
      <c r="M177" s="93">
        <f>SUM(M143:M176)</f>
        <v>168700</v>
      </c>
      <c r="N177" s="487">
        <f>SUM(N143:N176)</f>
        <v>112000</v>
      </c>
      <c r="O177" s="496">
        <f>SUM(O143:O176)</f>
        <v>758000</v>
      </c>
      <c r="P177" s="1020">
        <f t="shared" si="5"/>
        <v>17.87598944591029</v>
      </c>
      <c r="Q177" s="711">
        <f>SUM(Q143:Q176)</f>
        <v>893500</v>
      </c>
    </row>
    <row r="178" spans="1:17" s="61" customFormat="1" ht="18.75">
      <c r="A178" s="249"/>
      <c r="B178" s="247"/>
      <c r="C178" s="247"/>
      <c r="D178" s="1625" t="s">
        <v>250</v>
      </c>
      <c r="E178" s="1625"/>
      <c r="F178" s="1625"/>
      <c r="G178" s="1625"/>
      <c r="H178" s="1625"/>
      <c r="I178" s="1625"/>
      <c r="J178" s="1626"/>
      <c r="K178" s="248"/>
      <c r="L178" s="248"/>
      <c r="M178" s="573"/>
      <c r="N178" s="573"/>
      <c r="O178" s="599"/>
      <c r="P178" s="251"/>
      <c r="Q178" s="60"/>
    </row>
    <row r="179" spans="1:17" s="61" customFormat="1" ht="18.75">
      <c r="A179" s="249"/>
      <c r="B179" s="247"/>
      <c r="C179" s="247"/>
      <c r="D179" s="3"/>
      <c r="E179" s="1783" t="s">
        <v>484</v>
      </c>
      <c r="F179" s="1783"/>
      <c r="G179" s="1783"/>
      <c r="H179" s="1783"/>
      <c r="I179" s="1783"/>
      <c r="J179" s="1784"/>
      <c r="K179" s="248"/>
      <c r="L179" s="248"/>
      <c r="M179" s="573"/>
      <c r="N179" s="573"/>
      <c r="O179" s="599"/>
      <c r="P179" s="251"/>
      <c r="Q179" s="60"/>
    </row>
    <row r="180" spans="1:17" s="61" customFormat="1" ht="18.75">
      <c r="A180" s="249"/>
      <c r="B180" s="247"/>
      <c r="C180" s="247"/>
      <c r="D180" s="3"/>
      <c r="E180" s="14" t="s">
        <v>866</v>
      </c>
      <c r="F180" s="14"/>
      <c r="G180" s="3"/>
      <c r="H180" s="3"/>
      <c r="I180" s="3"/>
      <c r="J180" s="4"/>
      <c r="K180" s="279">
        <v>0</v>
      </c>
      <c r="L180" s="279">
        <v>0</v>
      </c>
      <c r="M180" s="447">
        <v>0</v>
      </c>
      <c r="N180" s="447">
        <v>23754</v>
      </c>
      <c r="O180" s="725">
        <v>0</v>
      </c>
      <c r="P180" s="461" t="str">
        <f>IF(OR(O180&lt;=0,Q180&lt;=0),"-",(((Q180-O180)*100)/O180))</f>
        <v>-</v>
      </c>
      <c r="Q180" s="447">
        <v>0</v>
      </c>
    </row>
    <row r="181" spans="1:17" s="61" customFormat="1" ht="18.75">
      <c r="A181" s="249"/>
      <c r="B181" s="247"/>
      <c r="C181" s="247"/>
      <c r="D181" s="3"/>
      <c r="E181" s="14" t="s">
        <v>480</v>
      </c>
      <c r="F181" s="14"/>
      <c r="G181" s="3"/>
      <c r="H181" s="3"/>
      <c r="I181" s="3"/>
      <c r="J181" s="4"/>
      <c r="K181" s="248"/>
      <c r="L181" s="279"/>
      <c r="M181" s="651"/>
      <c r="N181" s="651"/>
      <c r="O181" s="725"/>
      <c r="P181" s="251"/>
      <c r="Q181" s="447"/>
    </row>
    <row r="182" spans="1:17" s="61" customFormat="1" ht="18.75">
      <c r="A182" s="1204"/>
      <c r="B182" s="1205"/>
      <c r="C182" s="1205"/>
      <c r="D182" s="118"/>
      <c r="E182" s="1781" t="s">
        <v>485</v>
      </c>
      <c r="F182" s="1781"/>
      <c r="G182" s="1781"/>
      <c r="H182" s="1781"/>
      <c r="I182" s="1781"/>
      <c r="J182" s="1782"/>
      <c r="K182" s="1233"/>
      <c r="L182" s="321"/>
      <c r="M182" s="689"/>
      <c r="N182" s="689"/>
      <c r="O182" s="1231"/>
      <c r="P182" s="1234"/>
      <c r="Q182" s="691"/>
    </row>
    <row r="183" spans="1:17" s="61" customFormat="1" ht="18.75">
      <c r="A183" s="270"/>
      <c r="B183" s="271"/>
      <c r="C183" s="271"/>
      <c r="D183" s="6"/>
      <c r="E183" s="85" t="s">
        <v>867</v>
      </c>
      <c r="F183" s="875"/>
      <c r="G183" s="875"/>
      <c r="H183" s="875"/>
      <c r="I183" s="875"/>
      <c r="J183" s="876"/>
      <c r="K183" s="310">
        <v>0</v>
      </c>
      <c r="L183" s="310">
        <v>0</v>
      </c>
      <c r="M183" s="778">
        <v>0</v>
      </c>
      <c r="N183" s="778">
        <v>8923</v>
      </c>
      <c r="O183" s="726">
        <v>0</v>
      </c>
      <c r="P183" s="777" t="str">
        <f>IF(OR(O183&lt;=0,Q183&lt;=0),"-",(((Q183-O183)*100)/O183))</f>
        <v>-</v>
      </c>
      <c r="Q183" s="778">
        <v>0</v>
      </c>
    </row>
    <row r="184" spans="1:17" s="61" customFormat="1" ht="18.75">
      <c r="A184" s="270"/>
      <c r="B184" s="271"/>
      <c r="C184" s="271"/>
      <c r="D184" s="6"/>
      <c r="E184" s="85" t="s">
        <v>480</v>
      </c>
      <c r="F184" s="875"/>
      <c r="G184" s="875"/>
      <c r="H184" s="875"/>
      <c r="I184" s="875"/>
      <c r="J184" s="876"/>
      <c r="K184" s="269"/>
      <c r="L184" s="310"/>
      <c r="M184" s="914"/>
      <c r="N184" s="914"/>
      <c r="O184" s="726"/>
      <c r="P184" s="783"/>
      <c r="Q184" s="778"/>
    </row>
    <row r="185" spans="1:17" s="61" customFormat="1" ht="18.75">
      <c r="A185" s="249"/>
      <c r="B185" s="247"/>
      <c r="C185" s="247"/>
      <c r="D185" s="247"/>
      <c r="E185" s="1650" t="s">
        <v>481</v>
      </c>
      <c r="F185" s="1650"/>
      <c r="G185" s="1650"/>
      <c r="H185" s="1650"/>
      <c r="I185" s="1650"/>
      <c r="J185" s="1751"/>
      <c r="K185" s="248"/>
      <c r="L185" s="279"/>
      <c r="M185" s="651"/>
      <c r="N185" s="651"/>
      <c r="O185" s="725"/>
      <c r="P185" s="251"/>
      <c r="Q185" s="447"/>
    </row>
    <row r="186" spans="1:17" s="61" customFormat="1" ht="18.75">
      <c r="A186" s="249"/>
      <c r="B186" s="247"/>
      <c r="C186" s="247"/>
      <c r="D186" s="247"/>
      <c r="E186" s="1648" t="s">
        <v>868</v>
      </c>
      <c r="F186" s="1648"/>
      <c r="G186" s="1648"/>
      <c r="H186" s="1648"/>
      <c r="I186" s="1648"/>
      <c r="J186" s="1649"/>
      <c r="K186" s="279">
        <v>0</v>
      </c>
      <c r="L186" s="279">
        <v>0</v>
      </c>
      <c r="M186" s="651">
        <v>36500</v>
      </c>
      <c r="N186" s="651">
        <v>0</v>
      </c>
      <c r="O186" s="725">
        <v>0</v>
      </c>
      <c r="P186" s="461" t="str">
        <f>IF(OR(O186&lt;=0,Q186&lt;=0),"-",(((Q186-O186)*100)/O186))</f>
        <v>-</v>
      </c>
      <c r="Q186" s="447">
        <v>0</v>
      </c>
    </row>
    <row r="187" spans="1:17" s="61" customFormat="1" ht="18.75">
      <c r="A187" s="249"/>
      <c r="B187" s="247"/>
      <c r="C187" s="247"/>
      <c r="D187" s="247"/>
      <c r="E187" s="1650" t="s">
        <v>482</v>
      </c>
      <c r="F187" s="1650"/>
      <c r="G187" s="1650"/>
      <c r="H187" s="1650"/>
      <c r="I187" s="1650"/>
      <c r="J187" s="1751"/>
      <c r="K187" s="248"/>
      <c r="L187" s="279"/>
      <c r="M187" s="651"/>
      <c r="N187" s="651"/>
      <c r="O187" s="725"/>
      <c r="P187" s="251"/>
      <c r="Q187" s="447"/>
    </row>
    <row r="188" spans="1:17" s="61" customFormat="1" ht="18.75">
      <c r="A188" s="270"/>
      <c r="B188" s="271"/>
      <c r="C188" s="271"/>
      <c r="D188" s="271"/>
      <c r="E188" s="1652" t="s">
        <v>1185</v>
      </c>
      <c r="F188" s="1652"/>
      <c r="G188" s="1652"/>
      <c r="H188" s="1652"/>
      <c r="I188" s="1652"/>
      <c r="J188" s="1653"/>
      <c r="K188" s="310">
        <v>0</v>
      </c>
      <c r="L188" s="310">
        <v>0</v>
      </c>
      <c r="M188" s="914">
        <v>3500000</v>
      </c>
      <c r="N188" s="1232">
        <v>0</v>
      </c>
      <c r="O188" s="726">
        <v>0</v>
      </c>
      <c r="P188" s="777" t="str">
        <f>IF(OR(O188&lt;=0,Q188&lt;=0),"-",(((Q188-O188)*100)/O188))</f>
        <v>-</v>
      </c>
      <c r="Q188" s="778">
        <v>0</v>
      </c>
    </row>
    <row r="189" spans="1:17" s="61" customFormat="1" ht="18.75">
      <c r="A189" s="270"/>
      <c r="B189" s="271"/>
      <c r="C189" s="271"/>
      <c r="D189" s="271"/>
      <c r="E189" s="1648" t="s">
        <v>416</v>
      </c>
      <c r="F189" s="1648"/>
      <c r="G189" s="1648"/>
      <c r="H189" s="1648"/>
      <c r="I189" s="1648"/>
      <c r="J189" s="1649"/>
      <c r="K189" s="269"/>
      <c r="L189" s="310"/>
      <c r="M189" s="651"/>
      <c r="N189" s="651"/>
      <c r="O189" s="725"/>
      <c r="P189" s="251"/>
      <c r="Q189" s="447"/>
    </row>
    <row r="190" spans="1:17" s="61" customFormat="1" ht="18.75">
      <c r="A190" s="270"/>
      <c r="B190" s="271"/>
      <c r="C190" s="271"/>
      <c r="D190" s="263" t="s">
        <v>431</v>
      </c>
      <c r="E190" s="216"/>
      <c r="F190" s="216"/>
      <c r="G190" s="216"/>
      <c r="H190" s="216"/>
      <c r="I190" s="216"/>
      <c r="J190" s="667"/>
      <c r="K190" s="269"/>
      <c r="L190" s="310"/>
      <c r="M190" s="914"/>
      <c r="N190" s="914"/>
      <c r="O190" s="726"/>
      <c r="P190" s="783"/>
      <c r="Q190" s="778"/>
    </row>
    <row r="191" spans="1:17" s="61" customFormat="1" ht="18.75">
      <c r="A191" s="270"/>
      <c r="B191" s="271"/>
      <c r="C191" s="271"/>
      <c r="D191" s="271"/>
      <c r="E191" s="244" t="s">
        <v>869</v>
      </c>
      <c r="F191" s="244"/>
      <c r="G191" s="244"/>
      <c r="H191" s="244"/>
      <c r="I191" s="244"/>
      <c r="J191" s="245"/>
      <c r="K191" s="310"/>
      <c r="L191" s="310"/>
      <c r="M191" s="914"/>
      <c r="N191" s="1139">
        <v>200000</v>
      </c>
      <c r="O191" s="978"/>
      <c r="P191" s="777"/>
      <c r="Q191" s="778"/>
    </row>
    <row r="192" spans="1:17" s="61" customFormat="1" ht="18.75">
      <c r="A192" s="270"/>
      <c r="B192" s="271"/>
      <c r="C192" s="271"/>
      <c r="D192" s="263" t="s">
        <v>492</v>
      </c>
      <c r="E192" s="244"/>
      <c r="F192" s="244"/>
      <c r="G192" s="244"/>
      <c r="H192" s="244"/>
      <c r="I192" s="244"/>
      <c r="J192" s="245"/>
      <c r="K192" s="310"/>
      <c r="L192" s="310"/>
      <c r="M192" s="914"/>
      <c r="N192" s="1139"/>
      <c r="O192" s="978"/>
      <c r="P192" s="777"/>
      <c r="Q192" s="778"/>
    </row>
    <row r="193" spans="1:17" s="61" customFormat="1" ht="18.75">
      <c r="A193" s="270"/>
      <c r="B193" s="271"/>
      <c r="C193" s="271"/>
      <c r="D193" s="271"/>
      <c r="E193" s="1648" t="s">
        <v>870</v>
      </c>
      <c r="F193" s="1648"/>
      <c r="G193" s="1648"/>
      <c r="H193" s="1648"/>
      <c r="I193" s="1648"/>
      <c r="J193" s="1649"/>
      <c r="K193" s="310">
        <v>0</v>
      </c>
      <c r="L193" s="310">
        <v>0</v>
      </c>
      <c r="M193" s="778">
        <v>0</v>
      </c>
      <c r="N193" s="1139">
        <v>0</v>
      </c>
      <c r="O193" s="978">
        <v>200000</v>
      </c>
      <c r="P193" s="777" t="str">
        <f>IF(OR(O193&lt;=0,Q193&lt;=0),"-",(((Q193-O193)*100)/O193))</f>
        <v>-</v>
      </c>
      <c r="Q193" s="778">
        <v>0</v>
      </c>
    </row>
    <row r="194" spans="1:17" s="61" customFormat="1" ht="18.75">
      <c r="A194" s="270"/>
      <c r="B194" s="271"/>
      <c r="C194" s="271"/>
      <c r="D194" s="271"/>
      <c r="E194" s="244" t="s">
        <v>871</v>
      </c>
      <c r="F194" s="244"/>
      <c r="G194" s="244"/>
      <c r="H194" s="244"/>
      <c r="I194" s="244"/>
      <c r="J194" s="245"/>
      <c r="K194" s="310">
        <v>0</v>
      </c>
      <c r="L194" s="310">
        <v>0</v>
      </c>
      <c r="M194" s="778">
        <v>0</v>
      </c>
      <c r="N194" s="1139">
        <v>0</v>
      </c>
      <c r="O194" s="978">
        <v>200000</v>
      </c>
      <c r="P194" s="777" t="str">
        <f>IF(OR(O194&lt;=0,Q194&lt;=0),"-",(((Q194-O194)*100)/O194))</f>
        <v>-</v>
      </c>
      <c r="Q194" s="778">
        <v>0</v>
      </c>
    </row>
    <row r="195" spans="1:17" s="61" customFormat="1" ht="18.75">
      <c r="A195" s="270"/>
      <c r="B195" s="271"/>
      <c r="C195" s="271"/>
      <c r="D195" s="271"/>
      <c r="E195" s="244" t="s">
        <v>872</v>
      </c>
      <c r="F195" s="244"/>
      <c r="G195" s="244"/>
      <c r="H195" s="244"/>
      <c r="I195" s="244"/>
      <c r="J195" s="245"/>
      <c r="K195" s="310">
        <v>0</v>
      </c>
      <c r="L195" s="310">
        <v>0</v>
      </c>
      <c r="M195" s="778">
        <v>0</v>
      </c>
      <c r="N195" s="1139">
        <v>0</v>
      </c>
      <c r="O195" s="978">
        <v>700000</v>
      </c>
      <c r="P195" s="777">
        <f>IF(OR(O195&lt;=0,Q195&lt;=0),"-",(((Q195-O195)*100)/O195))</f>
        <v>-71.42857142857143</v>
      </c>
      <c r="Q195" s="778">
        <v>200000</v>
      </c>
    </row>
    <row r="196" spans="1:17" s="61" customFormat="1" ht="18.75">
      <c r="A196" s="249"/>
      <c r="B196" s="247"/>
      <c r="C196" s="247"/>
      <c r="D196" s="247"/>
      <c r="E196" s="1650" t="s">
        <v>417</v>
      </c>
      <c r="F196" s="1650"/>
      <c r="G196" s="1650"/>
      <c r="H196" s="1650"/>
      <c r="I196" s="1650"/>
      <c r="J196" s="1751"/>
      <c r="K196" s="279"/>
      <c r="L196" s="279"/>
      <c r="M196" s="651"/>
      <c r="N196" s="1140"/>
      <c r="O196" s="979"/>
      <c r="P196" s="461"/>
      <c r="Q196" s="447"/>
    </row>
    <row r="197" spans="1:17" s="61" customFormat="1" ht="18.75">
      <c r="A197" s="249"/>
      <c r="B197" s="247"/>
      <c r="C197" s="247"/>
      <c r="D197" s="247"/>
      <c r="E197" s="1648" t="s">
        <v>757</v>
      </c>
      <c r="F197" s="1648"/>
      <c r="G197" s="1648"/>
      <c r="H197" s="1648"/>
      <c r="I197" s="1648"/>
      <c r="J197" s="1649"/>
      <c r="K197" s="279">
        <v>0</v>
      </c>
      <c r="L197" s="279">
        <v>0</v>
      </c>
      <c r="M197" s="651">
        <v>197940</v>
      </c>
      <c r="N197" s="651">
        <v>21500</v>
      </c>
      <c r="O197" s="725"/>
      <c r="P197" s="461" t="str">
        <f>IF(OR(O197&lt;=0,Q197&lt;=0),"-",(((Q197-O197)*100)/O197))</f>
        <v>-</v>
      </c>
      <c r="Q197" s="447"/>
    </row>
    <row r="198" spans="1:17" s="61" customFormat="1" ht="18.75">
      <c r="A198" s="249"/>
      <c r="B198" s="247"/>
      <c r="C198" s="247"/>
      <c r="D198" s="247"/>
      <c r="E198" s="1652" t="s">
        <v>874</v>
      </c>
      <c r="F198" s="1652"/>
      <c r="G198" s="1652"/>
      <c r="H198" s="1652"/>
      <c r="I198" s="1652"/>
      <c r="J198" s="1653"/>
      <c r="K198" s="310">
        <v>0</v>
      </c>
      <c r="L198" s="310">
        <v>0</v>
      </c>
      <c r="M198" s="914">
        <v>200000</v>
      </c>
      <c r="N198" s="651">
        <v>0</v>
      </c>
      <c r="O198" s="725">
        <v>200000</v>
      </c>
      <c r="P198" s="461">
        <f>IF(OR(O198&lt;=0,Q198&lt;=0),"-",(((Q198-O198)*100)/O198))</f>
        <v>0</v>
      </c>
      <c r="Q198" s="447">
        <v>200000</v>
      </c>
    </row>
    <row r="199" spans="1:17" s="61" customFormat="1" ht="18.75">
      <c r="A199" s="963"/>
      <c r="B199" s="964"/>
      <c r="C199" s="964"/>
      <c r="D199" s="964"/>
      <c r="E199" s="965" t="s">
        <v>873</v>
      </c>
      <c r="F199" s="965"/>
      <c r="G199" s="965"/>
      <c r="H199" s="965"/>
      <c r="I199" s="965"/>
      <c r="J199" s="966"/>
      <c r="K199" s="784"/>
      <c r="L199" s="784"/>
      <c r="M199" s="915"/>
      <c r="N199" s="915">
        <v>492000</v>
      </c>
      <c r="O199" s="980"/>
      <c r="P199" s="1041"/>
      <c r="Q199" s="977"/>
    </row>
    <row r="200" spans="1:17" ht="18.75">
      <c r="A200" s="1665" t="s">
        <v>158</v>
      </c>
      <c r="B200" s="1666"/>
      <c r="C200" s="1666"/>
      <c r="D200" s="1666"/>
      <c r="E200" s="1666"/>
      <c r="F200" s="1666"/>
      <c r="G200" s="1666"/>
      <c r="H200" s="1666"/>
      <c r="I200" s="1666"/>
      <c r="J200" s="1667"/>
      <c r="K200" s="1330">
        <f>SUM(K180:K199)</f>
        <v>0</v>
      </c>
      <c r="L200" s="1330">
        <f>SUM(L180:L199)</f>
        <v>0</v>
      </c>
      <c r="M200" s="1330">
        <f>SUM(M180:M199)</f>
        <v>3934440</v>
      </c>
      <c r="N200" s="1331">
        <f>SUM(N180:N199)</f>
        <v>746177</v>
      </c>
      <c r="O200" s="1332">
        <f>SUM(O180:O199)</f>
        <v>1300000</v>
      </c>
      <c r="P200" s="1336">
        <f>IF(OR(O200&lt;=0,Q200&lt;=0),"-",(((Q200-O200)*100)/O200))</f>
        <v>-69.23076923076923</v>
      </c>
      <c r="Q200" s="1334">
        <f>SUM(Q180:Q199)</f>
        <v>400000</v>
      </c>
    </row>
    <row r="201" spans="1:17" ht="19.5" thickBot="1">
      <c r="A201" s="1656" t="s">
        <v>160</v>
      </c>
      <c r="B201" s="1657"/>
      <c r="C201" s="1657"/>
      <c r="D201" s="1657"/>
      <c r="E201" s="1657"/>
      <c r="F201" s="1657"/>
      <c r="G201" s="1657"/>
      <c r="H201" s="1657"/>
      <c r="I201" s="1657"/>
      <c r="J201" s="1658"/>
      <c r="K201" s="304">
        <f>K177+K200</f>
        <v>0</v>
      </c>
      <c r="L201" s="304">
        <f>L177+L200</f>
        <v>0</v>
      </c>
      <c r="M201" s="304">
        <f>M177+M200</f>
        <v>4103140</v>
      </c>
      <c r="N201" s="734">
        <f>N177+N200</f>
        <v>858177</v>
      </c>
      <c r="O201" s="549">
        <f>O177+O200</f>
        <v>2058000</v>
      </c>
      <c r="P201" s="1032">
        <f>IF(OR(O201&lt;=0,Q201&lt;=0),"-",(((Q201-O201)*100)/O201))</f>
        <v>-37.14771622934888</v>
      </c>
      <c r="Q201" s="713">
        <f>Q177+Q200</f>
        <v>1293500</v>
      </c>
    </row>
    <row r="202" spans="1:17" ht="19.5" thickTop="1">
      <c r="A202" s="1441"/>
      <c r="B202" s="1442"/>
      <c r="C202" s="1443" t="s">
        <v>251</v>
      </c>
      <c r="D202" s="1442"/>
      <c r="E202" s="1442"/>
      <c r="F202" s="1444"/>
      <c r="G202" s="1444"/>
      <c r="H202" s="1444"/>
      <c r="I202" s="1444"/>
      <c r="J202" s="1445"/>
      <c r="K202" s="1446"/>
      <c r="L202" s="1446"/>
      <c r="M202" s="1447"/>
      <c r="N202" s="1447"/>
      <c r="O202" s="1448"/>
      <c r="P202" s="1449"/>
      <c r="Q202" s="1450"/>
    </row>
    <row r="203" spans="1:17" ht="18.75">
      <c r="A203" s="50"/>
      <c r="B203" s="51"/>
      <c r="C203" s="51"/>
      <c r="D203" s="33" t="s">
        <v>252</v>
      </c>
      <c r="E203" s="33"/>
      <c r="F203" s="85"/>
      <c r="G203" s="85"/>
      <c r="H203" s="85"/>
      <c r="I203" s="85"/>
      <c r="J203" s="779"/>
      <c r="K203" s="52"/>
      <c r="L203" s="52"/>
      <c r="M203" s="560"/>
      <c r="N203" s="560"/>
      <c r="O203" s="580"/>
      <c r="P203" s="720"/>
      <c r="Q203" s="63"/>
    </row>
    <row r="204" spans="1:17" ht="19.5">
      <c r="A204" s="44"/>
      <c r="B204" s="45"/>
      <c r="C204" s="45"/>
      <c r="D204" s="75"/>
      <c r="E204" s="75" t="s">
        <v>349</v>
      </c>
      <c r="F204" s="46"/>
      <c r="G204" s="46"/>
      <c r="H204" s="46"/>
      <c r="I204" s="46"/>
      <c r="J204" s="105"/>
      <c r="K204" s="428">
        <v>1636700</v>
      </c>
      <c r="L204" s="425">
        <v>2530000</v>
      </c>
      <c r="M204" s="425">
        <v>2452000</v>
      </c>
      <c r="N204" s="425">
        <v>2452000</v>
      </c>
      <c r="O204" s="722">
        <v>2396000</v>
      </c>
      <c r="P204" s="1006">
        <f>IF(OR(O204&lt;=0,Q204&lt;=0),"-",(((Q204-O204)*100)/O204))</f>
        <v>18.530884808013354</v>
      </c>
      <c r="Q204" s="281">
        <v>2840000</v>
      </c>
    </row>
    <row r="205" spans="1:17" ht="18.75">
      <c r="A205" s="1636" t="s">
        <v>348</v>
      </c>
      <c r="B205" s="1637"/>
      <c r="C205" s="1637"/>
      <c r="D205" s="1637"/>
      <c r="E205" s="1637"/>
      <c r="F205" s="1637"/>
      <c r="G205" s="1637"/>
      <c r="H205" s="1637"/>
      <c r="I205" s="1637"/>
      <c r="J205" s="1638"/>
      <c r="K205" s="277">
        <f aca="true" t="shared" si="6" ref="K205:N206">SUM(K204)</f>
        <v>1636700</v>
      </c>
      <c r="L205" s="277">
        <f t="shared" si="6"/>
        <v>2530000</v>
      </c>
      <c r="M205" s="284">
        <f>SUM(M204)</f>
        <v>2452000</v>
      </c>
      <c r="N205" s="988">
        <f>SUM(N204)</f>
        <v>2452000</v>
      </c>
      <c r="O205" s="619">
        <f>O204</f>
        <v>2396000</v>
      </c>
      <c r="P205" s="460">
        <f>IF(OR(O205&lt;=0,Q205&lt;=0),"-",(((Q205-O205)*100)/O205))</f>
        <v>18.530884808013354</v>
      </c>
      <c r="Q205" s="277">
        <f>Q204</f>
        <v>2840000</v>
      </c>
    </row>
    <row r="206" spans="1:17" ht="18.75">
      <c r="A206" s="1691" t="s">
        <v>159</v>
      </c>
      <c r="B206" s="1692"/>
      <c r="C206" s="1692"/>
      <c r="D206" s="1692"/>
      <c r="E206" s="1692"/>
      <c r="F206" s="1692"/>
      <c r="G206" s="1692"/>
      <c r="H206" s="1692"/>
      <c r="I206" s="1692"/>
      <c r="J206" s="1693"/>
      <c r="K206" s="399">
        <f t="shared" si="6"/>
        <v>1636700</v>
      </c>
      <c r="L206" s="399">
        <f t="shared" si="6"/>
        <v>2530000</v>
      </c>
      <c r="M206" s="974">
        <f t="shared" si="6"/>
        <v>2452000</v>
      </c>
      <c r="N206" s="1122">
        <f t="shared" si="6"/>
        <v>2452000</v>
      </c>
      <c r="O206" s="975">
        <f>O205</f>
        <v>2396000</v>
      </c>
      <c r="P206" s="714">
        <f>IF(OR(O206&lt;=0,Q206&lt;=0),"-",(((Q206-O206)*100)/O206))</f>
        <v>18.530884808013354</v>
      </c>
      <c r="Q206" s="399">
        <f>Q205</f>
        <v>2840000</v>
      </c>
    </row>
    <row r="207" spans="1:17" ht="18.75">
      <c r="A207" s="1748" t="s">
        <v>346</v>
      </c>
      <c r="B207" s="1749"/>
      <c r="C207" s="1749"/>
      <c r="D207" s="1749"/>
      <c r="E207" s="1749"/>
      <c r="F207" s="1749"/>
      <c r="G207" s="1749"/>
      <c r="H207" s="1749"/>
      <c r="I207" s="1749"/>
      <c r="J207" s="1750"/>
      <c r="K207" s="1411">
        <f>SUM(K138+K201+K206)</f>
        <v>3302343.1</v>
      </c>
      <c r="L207" s="1411">
        <f>SUM(L138+L201+L206)</f>
        <v>4238469.9399999995</v>
      </c>
      <c r="M207" s="1411">
        <f>SUM(M138+M201+M206)</f>
        <v>8952250.219999999</v>
      </c>
      <c r="N207" s="1412">
        <f>SUM(N138+N201+N206)</f>
        <v>6582889.4399999995</v>
      </c>
      <c r="O207" s="1413">
        <f>SUM(O138+O201+O206)</f>
        <v>9173210</v>
      </c>
      <c r="P207" s="1414">
        <f>IF(OR(O207&lt;=0,Q207&lt;=0),"-",(((Q207-O207)*100)/O207))</f>
        <v>14.452846931444936</v>
      </c>
      <c r="Q207" s="1415">
        <f>SUM(Q138+Q201+Q206)</f>
        <v>10499000</v>
      </c>
    </row>
    <row r="208" spans="1:17" ht="21">
      <c r="A208" s="1707" t="s">
        <v>62</v>
      </c>
      <c r="B208" s="1708"/>
      <c r="C208" s="1708"/>
      <c r="D208" s="1708"/>
      <c r="E208" s="1708"/>
      <c r="F208" s="1708"/>
      <c r="G208" s="1708"/>
      <c r="H208" s="1708"/>
      <c r="I208" s="1708"/>
      <c r="J208" s="133"/>
      <c r="K208" s="134" t="s">
        <v>163</v>
      </c>
      <c r="L208" s="134"/>
      <c r="M208" s="50"/>
      <c r="N208" s="50"/>
      <c r="O208" s="592"/>
      <c r="P208" s="1038"/>
      <c r="Q208" s="134"/>
    </row>
    <row r="209" spans="1:17" ht="18.75">
      <c r="A209" s="2"/>
      <c r="B209" s="1624" t="s">
        <v>66</v>
      </c>
      <c r="C209" s="1625"/>
      <c r="D209" s="1625"/>
      <c r="E209" s="1625"/>
      <c r="F209" s="1625"/>
      <c r="G209" s="1625"/>
      <c r="H209" s="1625"/>
      <c r="I209" s="1625"/>
      <c r="J209" s="1626"/>
      <c r="K209" s="101"/>
      <c r="L209" s="101"/>
      <c r="M209" s="20"/>
      <c r="N209" s="20"/>
      <c r="O209" s="593"/>
      <c r="P209" s="1039"/>
      <c r="Q209" s="101"/>
    </row>
    <row r="210" spans="1:17" ht="18.75">
      <c r="A210" s="20"/>
      <c r="B210" s="15"/>
      <c r="C210" s="1625" t="s">
        <v>243</v>
      </c>
      <c r="D210" s="1625"/>
      <c r="E210" s="1625"/>
      <c r="F210" s="1625"/>
      <c r="G210" s="1625"/>
      <c r="H210" s="1625"/>
      <c r="I210" s="1625"/>
      <c r="J210" s="1626"/>
      <c r="K210" s="101"/>
      <c r="L210" s="101"/>
      <c r="M210" s="20"/>
      <c r="N210" s="20"/>
      <c r="O210" s="593"/>
      <c r="P210" s="1039"/>
      <c r="Q210" s="101"/>
    </row>
    <row r="211" spans="1:17" ht="18.75">
      <c r="A211" s="50"/>
      <c r="B211" s="51"/>
      <c r="C211" s="51"/>
      <c r="D211" s="33" t="s">
        <v>245</v>
      </c>
      <c r="E211" s="51"/>
      <c r="F211" s="51"/>
      <c r="G211" s="51"/>
      <c r="H211" s="51"/>
      <c r="I211" s="51"/>
      <c r="J211" s="56"/>
      <c r="K211" s="52"/>
      <c r="L211" s="52"/>
      <c r="M211" s="560"/>
      <c r="N211" s="560"/>
      <c r="O211" s="596"/>
      <c r="P211" s="1013"/>
      <c r="Q211" s="52"/>
    </row>
    <row r="212" spans="1:17" ht="18.75">
      <c r="A212" s="20"/>
      <c r="B212" s="15"/>
      <c r="C212" s="15"/>
      <c r="D212" s="15"/>
      <c r="E212" s="14" t="s">
        <v>142</v>
      </c>
      <c r="F212" s="14"/>
      <c r="G212" s="14"/>
      <c r="H212" s="14"/>
      <c r="I212" s="14"/>
      <c r="J212" s="17"/>
      <c r="K212" s="19"/>
      <c r="L212" s="19"/>
      <c r="M212" s="237"/>
      <c r="N212" s="237"/>
      <c r="O212" s="594"/>
      <c r="P212" s="54"/>
      <c r="Q212" s="19"/>
    </row>
    <row r="213" spans="1:17" ht="19.5">
      <c r="A213" s="20"/>
      <c r="B213" s="15"/>
      <c r="C213" s="15"/>
      <c r="D213" s="15"/>
      <c r="E213" s="102"/>
      <c r="F213" s="1744" t="s">
        <v>835</v>
      </c>
      <c r="G213" s="1744"/>
      <c r="H213" s="1744"/>
      <c r="I213" s="1744"/>
      <c r="J213" s="1745"/>
      <c r="K213" s="19">
        <v>149077</v>
      </c>
      <c r="L213" s="282">
        <v>174070</v>
      </c>
      <c r="M213" s="282">
        <v>0</v>
      </c>
      <c r="N213" s="870">
        <v>174379</v>
      </c>
      <c r="O213" s="601">
        <v>180000</v>
      </c>
      <c r="P213" s="258">
        <f aca="true" t="shared" si="7" ref="P213:P218">IF(OR(O213&lt;=0,Q213&lt;=0),"-",(((Q213-O213)*100)/O213))</f>
        <v>0</v>
      </c>
      <c r="Q213" s="276">
        <v>180000</v>
      </c>
    </row>
    <row r="214" spans="1:17" ht="19.5">
      <c r="A214" s="20"/>
      <c r="B214" s="15"/>
      <c r="C214" s="15"/>
      <c r="D214" s="15"/>
      <c r="E214" s="102"/>
      <c r="F214" s="1765" t="s">
        <v>877</v>
      </c>
      <c r="G214" s="1765"/>
      <c r="H214" s="1765"/>
      <c r="I214" s="1765"/>
      <c r="J214" s="1766"/>
      <c r="K214" s="275">
        <v>10000</v>
      </c>
      <c r="L214" s="866">
        <v>163250</v>
      </c>
      <c r="M214" s="866">
        <v>304205</v>
      </c>
      <c r="N214" s="981">
        <v>313885</v>
      </c>
      <c r="O214" s="601">
        <v>600000</v>
      </c>
      <c r="P214" s="258">
        <f t="shared" si="7"/>
        <v>-50</v>
      </c>
      <c r="Q214" s="276">
        <v>300000</v>
      </c>
    </row>
    <row r="215" spans="1:17" ht="19.5">
      <c r="A215" s="20"/>
      <c r="B215" s="15"/>
      <c r="C215" s="15"/>
      <c r="D215" s="15"/>
      <c r="E215" s="102"/>
      <c r="F215" s="1744" t="s">
        <v>875</v>
      </c>
      <c r="G215" s="1744"/>
      <c r="H215" s="1744"/>
      <c r="I215" s="1744"/>
      <c r="J215" s="1745"/>
      <c r="K215" s="19">
        <v>190080</v>
      </c>
      <c r="L215" s="282">
        <v>173193</v>
      </c>
      <c r="M215" s="282">
        <v>0</v>
      </c>
      <c r="N215" s="870">
        <v>97029</v>
      </c>
      <c r="O215" s="601">
        <v>100000</v>
      </c>
      <c r="P215" s="258">
        <f t="shared" si="7"/>
        <v>0</v>
      </c>
      <c r="Q215" s="276">
        <v>100000</v>
      </c>
    </row>
    <row r="216" spans="1:17" ht="18.75">
      <c r="A216" s="20"/>
      <c r="B216" s="15"/>
      <c r="C216" s="15"/>
      <c r="D216" s="15"/>
      <c r="E216" s="102"/>
      <c r="F216" s="1744" t="s">
        <v>876</v>
      </c>
      <c r="G216" s="1744"/>
      <c r="H216" s="1744"/>
      <c r="I216" s="1744"/>
      <c r="J216" s="1745"/>
      <c r="K216" s="275">
        <v>13400</v>
      </c>
      <c r="L216" s="275">
        <v>0</v>
      </c>
      <c r="M216" s="275">
        <v>0</v>
      </c>
      <c r="N216" s="870">
        <v>0</v>
      </c>
      <c r="O216" s="601">
        <v>0</v>
      </c>
      <c r="P216" s="466" t="str">
        <f t="shared" si="7"/>
        <v>-</v>
      </c>
      <c r="Q216" s="276">
        <v>0</v>
      </c>
    </row>
    <row r="217" spans="1:17" ht="21.75" customHeight="1">
      <c r="A217" s="20"/>
      <c r="B217" s="15"/>
      <c r="C217" s="15"/>
      <c r="D217" s="15"/>
      <c r="E217" s="102"/>
      <c r="F217" s="1744" t="s">
        <v>878</v>
      </c>
      <c r="G217" s="1744"/>
      <c r="H217" s="1744"/>
      <c r="I217" s="1744"/>
      <c r="J217" s="1745"/>
      <c r="K217" s="275">
        <v>0</v>
      </c>
      <c r="L217" s="275">
        <v>0</v>
      </c>
      <c r="M217" s="275">
        <v>0</v>
      </c>
      <c r="N217" s="275">
        <v>0</v>
      </c>
      <c r="O217" s="728">
        <v>50000</v>
      </c>
      <c r="P217" s="275">
        <f t="shared" si="7"/>
        <v>0</v>
      </c>
      <c r="Q217" s="866">
        <v>50000</v>
      </c>
    </row>
    <row r="218" spans="1:17" ht="21.75" customHeight="1">
      <c r="A218" s="50"/>
      <c r="B218" s="51"/>
      <c r="C218" s="51"/>
      <c r="D218" s="51"/>
      <c r="E218" s="173"/>
      <c r="F218" s="1758" t="s">
        <v>879</v>
      </c>
      <c r="G218" s="1758"/>
      <c r="H218" s="1758"/>
      <c r="I218" s="1758"/>
      <c r="J218" s="1759"/>
      <c r="K218" s="275">
        <v>0</v>
      </c>
      <c r="L218" s="275">
        <v>0</v>
      </c>
      <c r="M218" s="275">
        <v>0</v>
      </c>
      <c r="N218" s="275">
        <v>0</v>
      </c>
      <c r="O218" s="728">
        <v>50000</v>
      </c>
      <c r="P218" s="275">
        <f t="shared" si="7"/>
        <v>0</v>
      </c>
      <c r="Q218" s="727">
        <v>50000</v>
      </c>
    </row>
    <row r="219" spans="1:17" ht="18.75">
      <c r="A219" s="1636" t="s">
        <v>143</v>
      </c>
      <c r="B219" s="1637"/>
      <c r="C219" s="1637"/>
      <c r="D219" s="1637"/>
      <c r="E219" s="1637"/>
      <c r="F219" s="1637"/>
      <c r="G219" s="1637"/>
      <c r="H219" s="1637"/>
      <c r="I219" s="1637"/>
      <c r="J219" s="1638"/>
      <c r="K219" s="48">
        <f>SUM(K213:K218)</f>
        <v>362557</v>
      </c>
      <c r="L219" s="48">
        <f>SUM(L213:L218)</f>
        <v>510513</v>
      </c>
      <c r="M219" s="48">
        <f>SUM(M213:M218)</f>
        <v>304205</v>
      </c>
      <c r="N219" s="559">
        <f>SUM(N213:N218)</f>
        <v>585293</v>
      </c>
      <c r="O219" s="586">
        <f>SUM(O213:O218)</f>
        <v>980000</v>
      </c>
      <c r="P219" s="1020">
        <f>IF(OR(O219&lt;=0,Q219&lt;=0),"-",(((Q219-O219)*100)/O219))</f>
        <v>-30.612244897959183</v>
      </c>
      <c r="Q219" s="48">
        <f>SUM(Q213:Q218)</f>
        <v>680000</v>
      </c>
    </row>
    <row r="220" spans="1:17" ht="19.5" thickBot="1">
      <c r="A220" s="1656" t="s">
        <v>156</v>
      </c>
      <c r="B220" s="1657"/>
      <c r="C220" s="1657"/>
      <c r="D220" s="1657"/>
      <c r="E220" s="1657"/>
      <c r="F220" s="1657"/>
      <c r="G220" s="1657"/>
      <c r="H220" s="1657"/>
      <c r="I220" s="1657"/>
      <c r="J220" s="1658"/>
      <c r="K220" s="38">
        <f>SUM(K219)</f>
        <v>362557</v>
      </c>
      <c r="L220" s="38">
        <f>SUM(L219)</f>
        <v>510513</v>
      </c>
      <c r="M220" s="774">
        <f>SUM(M219)</f>
        <v>304205</v>
      </c>
      <c r="N220" s="774">
        <f>SUM(N219)</f>
        <v>585293</v>
      </c>
      <c r="O220" s="600">
        <f>O219</f>
        <v>980000</v>
      </c>
      <c r="P220" s="1042">
        <f>IF(OR(O220&lt;=0,Q220&lt;=0),"-",(((Q220-O220)*100)/O220))</f>
        <v>-30.612244897959183</v>
      </c>
      <c r="Q220" s="135">
        <f>Q219</f>
        <v>680000</v>
      </c>
    </row>
    <row r="221" spans="1:17" ht="20.25" thickBot="1" thickTop="1">
      <c r="A221" s="1778" t="s">
        <v>351</v>
      </c>
      <c r="B221" s="1779"/>
      <c r="C221" s="1779"/>
      <c r="D221" s="1779"/>
      <c r="E221" s="1779"/>
      <c r="F221" s="1779"/>
      <c r="G221" s="1779"/>
      <c r="H221" s="1779"/>
      <c r="I221" s="1779"/>
      <c r="J221" s="1780"/>
      <c r="K221" s="1416">
        <f>K220</f>
        <v>362557</v>
      </c>
      <c r="L221" s="1416">
        <f>L220</f>
        <v>510513</v>
      </c>
      <c r="M221" s="1416">
        <f>M220</f>
        <v>304205</v>
      </c>
      <c r="N221" s="1417">
        <f>N220</f>
        <v>585293</v>
      </c>
      <c r="O221" s="1418">
        <f>O220</f>
        <v>980000</v>
      </c>
      <c r="P221" s="1419">
        <f>IF(OR(O221&lt;=0,Q221&lt;=0),"-",(((Q221-O221)*100)/O221))</f>
        <v>-30.612244897959183</v>
      </c>
      <c r="Q221" s="1420">
        <f>Q220</f>
        <v>680000</v>
      </c>
    </row>
    <row r="222" spans="1:17" ht="20.25" thickBot="1" thickTop="1">
      <c r="A222" s="1726" t="s">
        <v>352</v>
      </c>
      <c r="B222" s="1727"/>
      <c r="C222" s="1727"/>
      <c r="D222" s="1727"/>
      <c r="E222" s="1727"/>
      <c r="F222" s="1727"/>
      <c r="G222" s="1727"/>
      <c r="H222" s="1727"/>
      <c r="I222" s="1727"/>
      <c r="J222" s="1728"/>
      <c r="K222" s="1391">
        <f>SUM(K94+K207+K221)</f>
        <v>7286805.75</v>
      </c>
      <c r="L222" s="1391">
        <f>SUM(L94+L207+L221)</f>
        <v>10067813.009999998</v>
      </c>
      <c r="M222" s="1391">
        <f>SUM(M94+M207+M221)</f>
        <v>15991181.649999999</v>
      </c>
      <c r="N222" s="1421">
        <f>SUM(N94+N207+N221)</f>
        <v>13272911.09</v>
      </c>
      <c r="O222" s="1422">
        <f>SUM(O94+O207+O221)</f>
        <v>20604310</v>
      </c>
      <c r="P222" s="1423">
        <f>IF(OR(O222&lt;=0,Q222&lt;=0),"-",(((Q222-O222)*100)/O222))</f>
        <v>9.83284565219607</v>
      </c>
      <c r="Q222" s="1424">
        <f>SUM(Q94+Q207+Q221)</f>
        <v>22630300</v>
      </c>
    </row>
    <row r="223" spans="1:17" ht="19.5" thickTop="1">
      <c r="A223" s="106"/>
      <c r="B223" s="106"/>
      <c r="C223" s="106"/>
      <c r="D223" s="106"/>
      <c r="E223" s="106"/>
      <c r="F223" s="106"/>
      <c r="G223" s="106"/>
      <c r="H223" s="106"/>
      <c r="I223" s="106"/>
      <c r="J223" s="106"/>
      <c r="K223" s="107"/>
      <c r="L223" s="107"/>
      <c r="M223" s="107"/>
      <c r="N223" s="107"/>
      <c r="O223" s="107"/>
      <c r="P223" s="1023"/>
      <c r="Q223" s="107"/>
    </row>
    <row r="224" spans="1:17" ht="18.75">
      <c r="A224" s="106"/>
      <c r="B224" s="106"/>
      <c r="C224" s="106"/>
      <c r="D224" s="106"/>
      <c r="E224" s="106"/>
      <c r="F224" s="106"/>
      <c r="G224" s="106"/>
      <c r="H224" s="106"/>
      <c r="I224" s="106"/>
      <c r="J224" s="106"/>
      <c r="K224" s="107"/>
      <c r="L224" s="107"/>
      <c r="M224" s="107"/>
      <c r="N224" s="107"/>
      <c r="O224" s="107"/>
      <c r="P224" s="1023"/>
      <c r="Q224" s="107"/>
    </row>
    <row r="225" spans="1:17" ht="18.75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6"/>
      <c r="L225" s="116"/>
      <c r="M225" s="116"/>
      <c r="N225" s="116"/>
      <c r="O225" s="108"/>
      <c r="P225" s="1023"/>
      <c r="Q225" s="108"/>
    </row>
    <row r="226" spans="1:17" ht="18.75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08"/>
      <c r="L226" s="108"/>
      <c r="M226" s="108"/>
      <c r="N226" s="108"/>
      <c r="O226" s="108"/>
      <c r="P226" s="1023"/>
      <c r="Q226" s="108"/>
    </row>
    <row r="227" spans="1:18" ht="18.75">
      <c r="A227" s="1777"/>
      <c r="B227" s="1777"/>
      <c r="C227" s="1777"/>
      <c r="D227" s="1777"/>
      <c r="E227" s="1777"/>
      <c r="F227" s="1777"/>
      <c r="G227" s="1777"/>
      <c r="H227" s="1777"/>
      <c r="I227" s="1777"/>
      <c r="J227" s="1777"/>
      <c r="K227" s="116"/>
      <c r="L227" s="116"/>
      <c r="M227" s="116"/>
      <c r="N227" s="116"/>
      <c r="O227" s="108" t="s">
        <v>350</v>
      </c>
      <c r="P227" s="1023"/>
      <c r="Q227" s="108" t="s">
        <v>350</v>
      </c>
      <c r="R227" s="39" t="s">
        <v>350</v>
      </c>
    </row>
  </sheetData>
  <sheetProtection/>
  <mergeCells count="142">
    <mergeCell ref="E170:J170"/>
    <mergeCell ref="E172:J172"/>
    <mergeCell ref="F127:J127"/>
    <mergeCell ref="F128:J128"/>
    <mergeCell ref="F129:J129"/>
    <mergeCell ref="E188:J188"/>
    <mergeCell ref="E185:J185"/>
    <mergeCell ref="D178:J178"/>
    <mergeCell ref="A132:J132"/>
    <mergeCell ref="E136:J136"/>
    <mergeCell ref="E197:J197"/>
    <mergeCell ref="F215:J215"/>
    <mergeCell ref="E173:J173"/>
    <mergeCell ref="E174:J174"/>
    <mergeCell ref="E175:J175"/>
    <mergeCell ref="F216:J216"/>
    <mergeCell ref="E189:J189"/>
    <mergeCell ref="E179:J179"/>
    <mergeCell ref="B209:J209"/>
    <mergeCell ref="A206:J206"/>
    <mergeCell ref="F106:J106"/>
    <mergeCell ref="E196:J196"/>
    <mergeCell ref="E182:J182"/>
    <mergeCell ref="F126:J126"/>
    <mergeCell ref="E171:J171"/>
    <mergeCell ref="F123:J123"/>
    <mergeCell ref="F130:J130"/>
    <mergeCell ref="F131:J131"/>
    <mergeCell ref="E193:J193"/>
    <mergeCell ref="E143:J143"/>
    <mergeCell ref="A219:J219"/>
    <mergeCell ref="A227:J227"/>
    <mergeCell ref="A220:J220"/>
    <mergeCell ref="A221:J221"/>
    <mergeCell ref="A222:J222"/>
    <mergeCell ref="C210:J210"/>
    <mergeCell ref="F214:J214"/>
    <mergeCell ref="F213:J213"/>
    <mergeCell ref="F218:J218"/>
    <mergeCell ref="F217:J217"/>
    <mergeCell ref="A100:J100"/>
    <mergeCell ref="A95:I95"/>
    <mergeCell ref="A208:I208"/>
    <mergeCell ref="C139:J139"/>
    <mergeCell ref="F107:J107"/>
    <mergeCell ref="E121:I121"/>
    <mergeCell ref="F124:J124"/>
    <mergeCell ref="F125:J125"/>
    <mergeCell ref="E186:J186"/>
    <mergeCell ref="E187:J187"/>
    <mergeCell ref="F86:J86"/>
    <mergeCell ref="F88:J88"/>
    <mergeCell ref="F89:J89"/>
    <mergeCell ref="F91:J91"/>
    <mergeCell ref="C97:J97"/>
    <mergeCell ref="B96:J96"/>
    <mergeCell ref="A92:J92"/>
    <mergeCell ref="A94:J94"/>
    <mergeCell ref="A93:J93"/>
    <mergeCell ref="F119:J119"/>
    <mergeCell ref="F122:J122"/>
    <mergeCell ref="F105:J105"/>
    <mergeCell ref="E135:J135"/>
    <mergeCell ref="F56:J56"/>
    <mergeCell ref="F57:J57"/>
    <mergeCell ref="F109:J109"/>
    <mergeCell ref="F58:J58"/>
    <mergeCell ref="F59:J59"/>
    <mergeCell ref="F61:J61"/>
    <mergeCell ref="F62:J62"/>
    <mergeCell ref="E63:H63"/>
    <mergeCell ref="A82:J82"/>
    <mergeCell ref="F104:J104"/>
    <mergeCell ref="E40:J40"/>
    <mergeCell ref="E45:J45"/>
    <mergeCell ref="E46:J46"/>
    <mergeCell ref="A49:J49"/>
    <mergeCell ref="A50:J50"/>
    <mergeCell ref="F55:J55"/>
    <mergeCell ref="E21:J21"/>
    <mergeCell ref="E22:J22"/>
    <mergeCell ref="C18:J18"/>
    <mergeCell ref="E20:J20"/>
    <mergeCell ref="E15:J15"/>
    <mergeCell ref="A16:J16"/>
    <mergeCell ref="O5:Q5"/>
    <mergeCell ref="A7:I7"/>
    <mergeCell ref="A5:J6"/>
    <mergeCell ref="C9:J9"/>
    <mergeCell ref="E11:J11"/>
    <mergeCell ref="E14:J14"/>
    <mergeCell ref="E12:J12"/>
    <mergeCell ref="E33:J33"/>
    <mergeCell ref="A17:J17"/>
    <mergeCell ref="A31:J31"/>
    <mergeCell ref="E34:J34"/>
    <mergeCell ref="A1:Q1"/>
    <mergeCell ref="A2:Q2"/>
    <mergeCell ref="A3:Q3"/>
    <mergeCell ref="A4:Q4"/>
    <mergeCell ref="B8:J8"/>
    <mergeCell ref="K5:N5"/>
    <mergeCell ref="E23:J23"/>
    <mergeCell ref="A24:J24"/>
    <mergeCell ref="E13:J13"/>
    <mergeCell ref="A43:J43"/>
    <mergeCell ref="E37:J37"/>
    <mergeCell ref="E38:J38"/>
    <mergeCell ref="E26:J26"/>
    <mergeCell ref="E41:J41"/>
    <mergeCell ref="E42:J42"/>
    <mergeCell ref="E36:J36"/>
    <mergeCell ref="F113:J113"/>
    <mergeCell ref="F114:J114"/>
    <mergeCell ref="E35:J35"/>
    <mergeCell ref="E28:J28"/>
    <mergeCell ref="E39:J39"/>
    <mergeCell ref="E53:H53"/>
    <mergeCell ref="F110:J110"/>
    <mergeCell ref="F111:J111"/>
    <mergeCell ref="F112:J112"/>
    <mergeCell ref="E30:J30"/>
    <mergeCell ref="A207:J207"/>
    <mergeCell ref="E144:J144"/>
    <mergeCell ref="E198:J198"/>
    <mergeCell ref="A201:J201"/>
    <mergeCell ref="E164:J164"/>
    <mergeCell ref="A177:J177"/>
    <mergeCell ref="A205:J205"/>
    <mergeCell ref="A200:J200"/>
    <mergeCell ref="E176:J176"/>
    <mergeCell ref="E166:J166"/>
    <mergeCell ref="E142:J142"/>
    <mergeCell ref="F115:J115"/>
    <mergeCell ref="F116:J116"/>
    <mergeCell ref="F117:J117"/>
    <mergeCell ref="F118:J118"/>
    <mergeCell ref="F120:J120"/>
    <mergeCell ref="D140:J140"/>
    <mergeCell ref="E134:J134"/>
    <mergeCell ref="A137:J137"/>
    <mergeCell ref="A138:J138"/>
  </mergeCells>
  <printOptions horizontalCentered="1"/>
  <pageMargins left="0.6692913385826772" right="0.2755905511811024" top="0.984251968503937" bottom="0.984251968503937" header="0.31496062992125984" footer="0.5905511811023623"/>
  <pageSetup horizontalDpi="600" verticalDpi="600" orientation="landscape" paperSize="9" r:id="rId2"/>
  <ignoredErrors>
    <ignoredError sqref="P16:P17 P24 P219:P222 P207 P205:P206 P200:P201 P177 P137:P138 P132 P92:P94 P82 P43:P50 P3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Q208"/>
  <sheetViews>
    <sheetView view="pageBreakPreview" zoomScaleSheetLayoutView="100" zoomScalePageLayoutView="0" workbookViewId="0" topLeftCell="A1">
      <pane ySplit="6" topLeftCell="A187" activePane="bottomLeft" state="frozen"/>
      <selection pane="topLeft" activeCell="A1" sqref="A1"/>
      <selection pane="bottomLeft" activeCell="A5" sqref="A5:J6"/>
    </sheetView>
  </sheetViews>
  <sheetFormatPr defaultColWidth="9.00390625" defaultRowHeight="14.25"/>
  <cols>
    <col min="1" max="6" width="1.625" style="39" customWidth="1"/>
    <col min="7" max="9" width="9.00390625" style="39" customWidth="1"/>
    <col min="10" max="10" width="17.25390625" style="39" customWidth="1"/>
    <col min="11" max="14" width="11.75390625" style="179" customWidth="1"/>
    <col min="15" max="15" width="11.875" style="179" customWidth="1"/>
    <col min="16" max="16" width="7.25390625" style="1063" customWidth="1"/>
    <col min="17" max="17" width="11.875" style="179" customWidth="1"/>
    <col min="18" max="16384" width="9.00390625" style="39" customWidth="1"/>
  </cols>
  <sheetData>
    <row r="1" spans="1:17" ht="18.75">
      <c r="A1" s="1642" t="s">
        <v>124</v>
      </c>
      <c r="B1" s="1642"/>
      <c r="C1" s="1642"/>
      <c r="D1" s="1642"/>
      <c r="E1" s="1642"/>
      <c r="F1" s="1642"/>
      <c r="G1" s="1642"/>
      <c r="H1" s="1642"/>
      <c r="I1" s="1642"/>
      <c r="J1" s="1642"/>
      <c r="K1" s="1642"/>
      <c r="L1" s="1642"/>
      <c r="M1" s="1642"/>
      <c r="N1" s="1642"/>
      <c r="O1" s="1642"/>
      <c r="P1" s="1642"/>
      <c r="Q1" s="1642"/>
    </row>
    <row r="2" spans="1:17" ht="18.75">
      <c r="A2" s="1642" t="s">
        <v>614</v>
      </c>
      <c r="B2" s="1642"/>
      <c r="C2" s="1642"/>
      <c r="D2" s="1642"/>
      <c r="E2" s="1642"/>
      <c r="F2" s="1642"/>
      <c r="G2" s="1642"/>
      <c r="H2" s="1642"/>
      <c r="I2" s="1642"/>
      <c r="J2" s="1642"/>
      <c r="K2" s="1642"/>
      <c r="L2" s="1642"/>
      <c r="M2" s="1642"/>
      <c r="N2" s="1642"/>
      <c r="O2" s="1642"/>
      <c r="P2" s="1642"/>
      <c r="Q2" s="1642"/>
    </row>
    <row r="3" spans="1:17" ht="18.75">
      <c r="A3" s="1642" t="s">
        <v>172</v>
      </c>
      <c r="B3" s="1642"/>
      <c r="C3" s="1642"/>
      <c r="D3" s="1642"/>
      <c r="E3" s="1642"/>
      <c r="F3" s="1642"/>
      <c r="G3" s="1642"/>
      <c r="H3" s="1642"/>
      <c r="I3" s="1642"/>
      <c r="J3" s="1642"/>
      <c r="K3" s="1642"/>
      <c r="L3" s="1642"/>
      <c r="M3" s="1642"/>
      <c r="N3" s="1642"/>
      <c r="O3" s="1642"/>
      <c r="P3" s="1642"/>
      <c r="Q3" s="1642"/>
    </row>
    <row r="4" spans="1:17" ht="18.75">
      <c r="A4" s="1643" t="s">
        <v>125</v>
      </c>
      <c r="B4" s="1643"/>
      <c r="C4" s="1643"/>
      <c r="D4" s="1643"/>
      <c r="E4" s="1643"/>
      <c r="F4" s="1643"/>
      <c r="G4" s="1643"/>
      <c r="H4" s="1643"/>
      <c r="I4" s="1643"/>
      <c r="J4" s="1643"/>
      <c r="K4" s="1643"/>
      <c r="L4" s="1643"/>
      <c r="M4" s="1643"/>
      <c r="N4" s="1643"/>
      <c r="O4" s="1643"/>
      <c r="P4" s="1643"/>
      <c r="Q4" s="1643"/>
    </row>
    <row r="5" spans="1:17" ht="18.75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740" t="s">
        <v>126</v>
      </c>
      <c r="L5" s="1620"/>
      <c r="M5" s="1620"/>
      <c r="N5" s="1741"/>
      <c r="O5" s="1689" t="s">
        <v>127</v>
      </c>
      <c r="P5" s="1690"/>
      <c r="Q5" s="1690"/>
    </row>
    <row r="6" spans="1:17" ht="39.75" customHeight="1">
      <c r="A6" s="1690"/>
      <c r="B6" s="1690"/>
      <c r="C6" s="1690"/>
      <c r="D6" s="1690"/>
      <c r="E6" s="1690"/>
      <c r="F6" s="1690"/>
      <c r="G6" s="1690"/>
      <c r="H6" s="1690"/>
      <c r="I6" s="1690"/>
      <c r="J6" s="1690"/>
      <c r="K6" s="22" t="s">
        <v>175</v>
      </c>
      <c r="L6" s="22" t="s">
        <v>129</v>
      </c>
      <c r="M6" s="481" t="s">
        <v>365</v>
      </c>
      <c r="N6" s="798" t="s">
        <v>431</v>
      </c>
      <c r="O6" s="22" t="s">
        <v>492</v>
      </c>
      <c r="P6" s="180" t="s">
        <v>128</v>
      </c>
      <c r="Q6" s="22" t="s">
        <v>613</v>
      </c>
    </row>
    <row r="7" spans="1:17" ht="21">
      <c r="A7" s="1646" t="s">
        <v>67</v>
      </c>
      <c r="B7" s="1647"/>
      <c r="C7" s="1647"/>
      <c r="D7" s="1647"/>
      <c r="E7" s="1647"/>
      <c r="F7" s="1647"/>
      <c r="G7" s="1647"/>
      <c r="H7" s="1647"/>
      <c r="I7" s="1647"/>
      <c r="J7" s="1"/>
      <c r="K7" s="99"/>
      <c r="L7" s="99"/>
      <c r="M7" s="482"/>
      <c r="N7" s="799"/>
      <c r="O7" s="99"/>
      <c r="P7" s="1045"/>
      <c r="Q7" s="99"/>
    </row>
    <row r="8" spans="1:17" ht="18.75">
      <c r="A8" s="2"/>
      <c r="B8" s="1624" t="s">
        <v>68</v>
      </c>
      <c r="C8" s="1625"/>
      <c r="D8" s="1625"/>
      <c r="E8" s="1625"/>
      <c r="F8" s="1625"/>
      <c r="G8" s="1625"/>
      <c r="H8" s="1625"/>
      <c r="I8" s="1625"/>
      <c r="J8" s="1626"/>
      <c r="K8" s="18"/>
      <c r="L8" s="18"/>
      <c r="M8" s="483"/>
      <c r="N8" s="712"/>
      <c r="O8" s="18"/>
      <c r="P8" s="1039"/>
      <c r="Q8" s="18"/>
    </row>
    <row r="9" spans="1:17" ht="18.75">
      <c r="A9" s="131"/>
      <c r="B9" s="75"/>
      <c r="C9" s="1790" t="s">
        <v>240</v>
      </c>
      <c r="D9" s="1790"/>
      <c r="E9" s="1790"/>
      <c r="F9" s="1790"/>
      <c r="G9" s="1790"/>
      <c r="H9" s="1790"/>
      <c r="I9" s="1790"/>
      <c r="J9" s="1791"/>
      <c r="K9" s="174"/>
      <c r="L9" s="174"/>
      <c r="M9" s="602"/>
      <c r="N9" s="800"/>
      <c r="O9" s="174"/>
      <c r="P9" s="1046"/>
      <c r="Q9" s="174"/>
    </row>
    <row r="10" spans="1:17" ht="18.75">
      <c r="A10" s="20"/>
      <c r="B10" s="15"/>
      <c r="C10" s="15"/>
      <c r="D10" s="3" t="s">
        <v>242</v>
      </c>
      <c r="E10" s="3"/>
      <c r="F10" s="3"/>
      <c r="G10" s="3"/>
      <c r="H10" s="3"/>
      <c r="I10" s="3"/>
      <c r="J10" s="4"/>
      <c r="K10" s="18"/>
      <c r="L10" s="18"/>
      <c r="M10" s="483"/>
      <c r="N10" s="712"/>
      <c r="O10" s="176"/>
      <c r="P10" s="1047"/>
      <c r="Q10" s="176"/>
    </row>
    <row r="11" spans="1:17" ht="19.5">
      <c r="A11" s="20"/>
      <c r="B11" s="15"/>
      <c r="C11" s="15"/>
      <c r="D11" s="15"/>
      <c r="E11" s="1622" t="s">
        <v>130</v>
      </c>
      <c r="F11" s="1622"/>
      <c r="G11" s="1622"/>
      <c r="H11" s="1622"/>
      <c r="I11" s="1622"/>
      <c r="J11" s="1623"/>
      <c r="K11" s="18">
        <v>1590284.52</v>
      </c>
      <c r="L11" s="18">
        <v>2347493.23</v>
      </c>
      <c r="M11" s="483">
        <v>2548612.26</v>
      </c>
      <c r="N11" s="712">
        <v>2741758.4</v>
      </c>
      <c r="O11" s="18">
        <v>3662400</v>
      </c>
      <c r="P11" s="258">
        <f>IF(OR(O11&lt;=0,Q11&lt;=0),"-",(((Q11-O11)*100)/O11))</f>
        <v>7.7353647881170815</v>
      </c>
      <c r="Q11" s="18">
        <v>3945700</v>
      </c>
    </row>
    <row r="12" spans="1:17" ht="19.5">
      <c r="A12" s="20"/>
      <c r="B12" s="15"/>
      <c r="C12" s="15"/>
      <c r="D12" s="15"/>
      <c r="E12" s="1622" t="s">
        <v>279</v>
      </c>
      <c r="F12" s="1622"/>
      <c r="G12" s="1622"/>
      <c r="H12" s="1622"/>
      <c r="I12" s="1622"/>
      <c r="J12" s="1623"/>
      <c r="K12" s="18">
        <v>105996</v>
      </c>
      <c r="L12" s="18">
        <v>174140.09000000003</v>
      </c>
      <c r="M12" s="483">
        <v>91200</v>
      </c>
      <c r="N12" s="712">
        <v>83600</v>
      </c>
      <c r="O12" s="18">
        <v>91200</v>
      </c>
      <c r="P12" s="258">
        <f aca="true" t="shared" si="0" ref="P12:P19">IF(OR(O12&lt;=0,Q12&lt;=0),"-",(((Q12-O12)*100)/O12))</f>
        <v>0</v>
      </c>
      <c r="Q12" s="18">
        <v>91200</v>
      </c>
    </row>
    <row r="13" spans="1:17" ht="19.5">
      <c r="A13" s="20"/>
      <c r="B13" s="15"/>
      <c r="C13" s="15"/>
      <c r="D13" s="15"/>
      <c r="E13" s="1622" t="s">
        <v>131</v>
      </c>
      <c r="F13" s="1622"/>
      <c r="G13" s="1622"/>
      <c r="H13" s="1622"/>
      <c r="I13" s="1622"/>
      <c r="J13" s="1623"/>
      <c r="K13" s="18">
        <v>67200</v>
      </c>
      <c r="L13" s="18">
        <v>176106.45</v>
      </c>
      <c r="M13" s="483">
        <v>243600</v>
      </c>
      <c r="N13" s="712">
        <v>247300</v>
      </c>
      <c r="O13" s="151">
        <v>297600</v>
      </c>
      <c r="P13" s="258">
        <f t="shared" si="0"/>
        <v>0</v>
      </c>
      <c r="Q13" s="151">
        <v>297600</v>
      </c>
    </row>
    <row r="14" spans="1:17" ht="19.5">
      <c r="A14" s="20"/>
      <c r="B14" s="15"/>
      <c r="C14" s="15"/>
      <c r="D14" s="15"/>
      <c r="E14" s="1622" t="s">
        <v>18</v>
      </c>
      <c r="F14" s="1622"/>
      <c r="G14" s="1622"/>
      <c r="H14" s="1622"/>
      <c r="I14" s="1622"/>
      <c r="J14" s="1623"/>
      <c r="K14" s="18">
        <v>110880</v>
      </c>
      <c r="L14" s="18">
        <v>115380</v>
      </c>
      <c r="M14" s="483">
        <v>151990</v>
      </c>
      <c r="N14" s="712">
        <v>138000</v>
      </c>
      <c r="O14" s="18">
        <v>163000</v>
      </c>
      <c r="P14" s="258">
        <f t="shared" si="0"/>
        <v>9.50920245398773</v>
      </c>
      <c r="Q14" s="18">
        <v>178500</v>
      </c>
    </row>
    <row r="15" spans="1:17" ht="19.5">
      <c r="A15" s="20"/>
      <c r="B15" s="15"/>
      <c r="C15" s="15"/>
      <c r="D15" s="15"/>
      <c r="E15" s="1622" t="s">
        <v>19</v>
      </c>
      <c r="F15" s="1622"/>
      <c r="G15" s="1622"/>
      <c r="H15" s="1622"/>
      <c r="I15" s="1622"/>
      <c r="J15" s="1623"/>
      <c r="K15" s="18">
        <v>18000</v>
      </c>
      <c r="L15" s="18">
        <v>18000</v>
      </c>
      <c r="M15" s="483">
        <v>7325</v>
      </c>
      <c r="N15" s="712">
        <v>8135</v>
      </c>
      <c r="O15" s="18">
        <v>5800</v>
      </c>
      <c r="P15" s="258">
        <f t="shared" si="0"/>
        <v>0</v>
      </c>
      <c r="Q15" s="18">
        <v>5800</v>
      </c>
    </row>
    <row r="16" spans="1:17" ht="19.5">
      <c r="A16" s="20"/>
      <c r="B16" s="15"/>
      <c r="C16" s="15"/>
      <c r="D16" s="15"/>
      <c r="E16" s="1622" t="s">
        <v>132</v>
      </c>
      <c r="F16" s="1622"/>
      <c r="G16" s="1622"/>
      <c r="H16" s="1622"/>
      <c r="I16" s="1622"/>
      <c r="J16" s="1623"/>
      <c r="K16" s="18">
        <v>4702465.45</v>
      </c>
      <c r="L16" s="18">
        <v>6550140.44</v>
      </c>
      <c r="M16" s="483">
        <v>11461214.87</v>
      </c>
      <c r="N16" s="712">
        <v>11304590.66</v>
      </c>
      <c r="O16" s="18">
        <v>12647500</v>
      </c>
      <c r="P16" s="258">
        <f t="shared" si="0"/>
        <v>5.809053172563748</v>
      </c>
      <c r="Q16" s="18">
        <v>13382200</v>
      </c>
    </row>
    <row r="17" spans="1:17" ht="18.75">
      <c r="A17" s="44"/>
      <c r="B17" s="45"/>
      <c r="C17" s="45"/>
      <c r="D17" s="45"/>
      <c r="E17" s="1697" t="s">
        <v>133</v>
      </c>
      <c r="F17" s="1697"/>
      <c r="G17" s="1697"/>
      <c r="H17" s="1697"/>
      <c r="I17" s="1697"/>
      <c r="J17" s="1698"/>
      <c r="K17" s="174">
        <v>2951780.72</v>
      </c>
      <c r="L17" s="174">
        <v>3462206.48</v>
      </c>
      <c r="M17" s="602">
        <v>456498.06</v>
      </c>
      <c r="N17" s="800">
        <v>1501873.48</v>
      </c>
      <c r="O17" s="174">
        <v>1764000</v>
      </c>
      <c r="P17" s="151">
        <f t="shared" si="0"/>
        <v>0.1984126984126984</v>
      </c>
      <c r="Q17" s="174">
        <v>1767500</v>
      </c>
    </row>
    <row r="18" spans="1:17" ht="19.5">
      <c r="A18" s="1636" t="s">
        <v>134</v>
      </c>
      <c r="B18" s="1637"/>
      <c r="C18" s="1637"/>
      <c r="D18" s="1637"/>
      <c r="E18" s="1637"/>
      <c r="F18" s="1637"/>
      <c r="G18" s="1637"/>
      <c r="H18" s="1637"/>
      <c r="I18" s="1637"/>
      <c r="J18" s="1638"/>
      <c r="K18" s="93">
        <f>SUM(K11:K17)</f>
        <v>9546606.690000001</v>
      </c>
      <c r="L18" s="93">
        <f>SUM(L11:L17)</f>
        <v>12843466.690000001</v>
      </c>
      <c r="M18" s="654">
        <f>SUM(M11:M17)</f>
        <v>14960440.19</v>
      </c>
      <c r="N18" s="940">
        <f>SUM(N11:N17)</f>
        <v>16025257.540000001</v>
      </c>
      <c r="O18" s="711">
        <f>SUM(O11:O17)</f>
        <v>18631500</v>
      </c>
      <c r="P18" s="1048">
        <f t="shared" si="0"/>
        <v>5.56584279311918</v>
      </c>
      <c r="Q18" s="93">
        <f>SUM(Q11:Q17)</f>
        <v>19668500</v>
      </c>
    </row>
    <row r="19" spans="1:17" ht="20.25" thickBot="1">
      <c r="A19" s="1656" t="s">
        <v>135</v>
      </c>
      <c r="B19" s="1657"/>
      <c r="C19" s="1657"/>
      <c r="D19" s="1657"/>
      <c r="E19" s="1657"/>
      <c r="F19" s="1657"/>
      <c r="G19" s="1657"/>
      <c r="H19" s="1657"/>
      <c r="I19" s="1657"/>
      <c r="J19" s="1658"/>
      <c r="K19" s="37">
        <f>K18</f>
        <v>9546606.690000001</v>
      </c>
      <c r="L19" s="37">
        <f>L18</f>
        <v>12843466.690000001</v>
      </c>
      <c r="M19" s="797">
        <f>M18</f>
        <v>14960440.19</v>
      </c>
      <c r="N19" s="941">
        <f>N18</f>
        <v>16025257.540000001</v>
      </c>
      <c r="O19" s="713">
        <f>O18</f>
        <v>18631500</v>
      </c>
      <c r="P19" s="1049">
        <f t="shared" si="0"/>
        <v>5.56584279311918</v>
      </c>
      <c r="Q19" s="37">
        <f>Q18</f>
        <v>19668500</v>
      </c>
    </row>
    <row r="20" spans="1:17" ht="19.5" thickTop="1">
      <c r="A20" s="50"/>
      <c r="B20" s="51"/>
      <c r="C20" s="1632" t="s">
        <v>243</v>
      </c>
      <c r="D20" s="1632"/>
      <c r="E20" s="1632"/>
      <c r="F20" s="1632"/>
      <c r="G20" s="1632"/>
      <c r="H20" s="1632"/>
      <c r="I20" s="1632"/>
      <c r="J20" s="1633"/>
      <c r="K20" s="89"/>
      <c r="L20" s="89"/>
      <c r="M20" s="484"/>
      <c r="N20" s="484"/>
      <c r="O20" s="550"/>
      <c r="P20" s="1038"/>
      <c r="Q20" s="89"/>
    </row>
    <row r="21" spans="1:17" ht="18.75">
      <c r="A21" s="20"/>
      <c r="B21" s="15"/>
      <c r="C21" s="15"/>
      <c r="D21" s="3" t="s">
        <v>244</v>
      </c>
      <c r="E21" s="3"/>
      <c r="F21" s="3"/>
      <c r="G21" s="3"/>
      <c r="H21" s="3"/>
      <c r="I21" s="3"/>
      <c r="J21" s="4"/>
      <c r="K21" s="18"/>
      <c r="L21" s="18"/>
      <c r="M21" s="483"/>
      <c r="N21" s="483"/>
      <c r="O21" s="492"/>
      <c r="P21" s="1039"/>
      <c r="Q21" s="18"/>
    </row>
    <row r="22" spans="1:17" ht="19.5">
      <c r="A22" s="90"/>
      <c r="B22" s="91"/>
      <c r="C22" s="91"/>
      <c r="D22" s="118"/>
      <c r="E22" s="1798" t="s">
        <v>358</v>
      </c>
      <c r="F22" s="1799"/>
      <c r="G22" s="1799"/>
      <c r="H22" s="1799"/>
      <c r="I22" s="1799"/>
      <c r="J22" s="1800"/>
      <c r="K22" s="92">
        <v>2800</v>
      </c>
      <c r="L22" s="92">
        <v>0</v>
      </c>
      <c r="M22" s="520">
        <v>0</v>
      </c>
      <c r="N22" s="520">
        <v>0</v>
      </c>
      <c r="O22" s="547">
        <v>50000</v>
      </c>
      <c r="P22" s="1003">
        <f aca="true" t="shared" si="1" ref="P22:P27">IF(OR(O22&lt;=0,Q22&lt;=0),"-",(((Q22-O22)*100)/O22))</f>
        <v>0</v>
      </c>
      <c r="Q22" s="92">
        <v>50000</v>
      </c>
    </row>
    <row r="23" spans="1:17" ht="18.75">
      <c r="A23" s="50"/>
      <c r="B23" s="51"/>
      <c r="C23" s="51"/>
      <c r="D23" s="51"/>
      <c r="E23" s="1654" t="s">
        <v>136</v>
      </c>
      <c r="F23" s="1654"/>
      <c r="G23" s="1654"/>
      <c r="H23" s="1654"/>
      <c r="I23" s="1654"/>
      <c r="J23" s="1655"/>
      <c r="K23" s="89">
        <v>679320</v>
      </c>
      <c r="L23" s="89">
        <v>992040</v>
      </c>
      <c r="M23" s="484">
        <v>1099440</v>
      </c>
      <c r="N23" s="484">
        <v>892560</v>
      </c>
      <c r="O23" s="493">
        <v>1000000</v>
      </c>
      <c r="P23" s="168">
        <f t="shared" si="1"/>
        <v>0</v>
      </c>
      <c r="Q23" s="89">
        <v>1000000</v>
      </c>
    </row>
    <row r="24" spans="1:17" ht="19.5">
      <c r="A24" s="20"/>
      <c r="B24" s="15"/>
      <c r="C24" s="15"/>
      <c r="D24" s="15"/>
      <c r="E24" s="1622" t="s">
        <v>137</v>
      </c>
      <c r="F24" s="1622"/>
      <c r="G24" s="1622"/>
      <c r="H24" s="1622"/>
      <c r="I24" s="1622"/>
      <c r="J24" s="1623"/>
      <c r="K24" s="18">
        <v>42000</v>
      </c>
      <c r="L24" s="18">
        <v>54500</v>
      </c>
      <c r="M24" s="483">
        <v>72000</v>
      </c>
      <c r="N24" s="483">
        <v>111000</v>
      </c>
      <c r="O24" s="492">
        <v>120000</v>
      </c>
      <c r="P24" s="258">
        <f t="shared" si="1"/>
        <v>5</v>
      </c>
      <c r="Q24" s="18">
        <v>126000</v>
      </c>
    </row>
    <row r="25" spans="1:17" ht="19.5">
      <c r="A25" s="20"/>
      <c r="B25" s="15"/>
      <c r="C25" s="15"/>
      <c r="D25" s="15"/>
      <c r="E25" s="1622" t="s">
        <v>138</v>
      </c>
      <c r="F25" s="1622"/>
      <c r="G25" s="1622"/>
      <c r="H25" s="1622"/>
      <c r="I25" s="1622"/>
      <c r="J25" s="1623"/>
      <c r="K25" s="18">
        <v>32650</v>
      </c>
      <c r="L25" s="18">
        <v>19695</v>
      </c>
      <c r="M25" s="483">
        <v>37380</v>
      </c>
      <c r="N25" s="483">
        <v>11330</v>
      </c>
      <c r="O25" s="535">
        <v>26500</v>
      </c>
      <c r="P25" s="258">
        <f t="shared" si="1"/>
        <v>78.86792452830188</v>
      </c>
      <c r="Q25" s="151">
        <v>47400</v>
      </c>
    </row>
    <row r="26" spans="1:17" ht="18.75">
      <c r="A26" s="90"/>
      <c r="B26" s="91"/>
      <c r="C26" s="91"/>
      <c r="D26" s="91"/>
      <c r="E26" s="1634" t="s">
        <v>139</v>
      </c>
      <c r="F26" s="1634"/>
      <c r="G26" s="1634"/>
      <c r="H26" s="1634"/>
      <c r="I26" s="1634"/>
      <c r="J26" s="1635"/>
      <c r="K26" s="92">
        <v>46614</v>
      </c>
      <c r="L26" s="92">
        <v>0</v>
      </c>
      <c r="M26" s="520">
        <v>0</v>
      </c>
      <c r="N26" s="520">
        <v>0</v>
      </c>
      <c r="O26" s="536">
        <v>0</v>
      </c>
      <c r="P26" s="151" t="str">
        <f t="shared" si="1"/>
        <v>-</v>
      </c>
      <c r="Q26" s="169">
        <v>0</v>
      </c>
    </row>
    <row r="27" spans="1:17" ht="19.5">
      <c r="A27" s="1636" t="s">
        <v>140</v>
      </c>
      <c r="B27" s="1637"/>
      <c r="C27" s="1637"/>
      <c r="D27" s="1637"/>
      <c r="E27" s="1637"/>
      <c r="F27" s="1637"/>
      <c r="G27" s="1637"/>
      <c r="H27" s="1637"/>
      <c r="I27" s="1637"/>
      <c r="J27" s="1638"/>
      <c r="K27" s="93">
        <f>SUM(K22:K26)</f>
        <v>803384</v>
      </c>
      <c r="L27" s="93">
        <f>SUM(L22:L26)</f>
        <v>1066235</v>
      </c>
      <c r="M27" s="521">
        <f>SUM(M22:M26)</f>
        <v>1208820</v>
      </c>
      <c r="N27" s="521">
        <f>SUM(N22:N26)</f>
        <v>1014890</v>
      </c>
      <c r="O27" s="496">
        <f>SUM(O22:O26)</f>
        <v>1196500</v>
      </c>
      <c r="P27" s="1048">
        <f t="shared" si="1"/>
        <v>2.248223986627664</v>
      </c>
      <c r="Q27" s="93">
        <f>SUM(Q22:Q26)</f>
        <v>1223400</v>
      </c>
    </row>
    <row r="28" spans="1:17" ht="18.75">
      <c r="A28" s="50"/>
      <c r="B28" s="51"/>
      <c r="C28" s="51"/>
      <c r="D28" s="33" t="s">
        <v>245</v>
      </c>
      <c r="E28" s="51"/>
      <c r="F28" s="51"/>
      <c r="G28" s="51"/>
      <c r="H28" s="51"/>
      <c r="I28" s="51"/>
      <c r="J28" s="56"/>
      <c r="K28" s="89"/>
      <c r="L28" s="89"/>
      <c r="M28" s="484"/>
      <c r="N28" s="482"/>
      <c r="O28" s="493"/>
      <c r="P28" s="1038"/>
      <c r="Q28" s="89"/>
    </row>
    <row r="29" spans="1:17" ht="19.5">
      <c r="A29" s="20"/>
      <c r="B29" s="15"/>
      <c r="C29" s="15"/>
      <c r="D29" s="15"/>
      <c r="E29" s="1622" t="s">
        <v>141</v>
      </c>
      <c r="F29" s="1622"/>
      <c r="G29" s="1622"/>
      <c r="H29" s="1622"/>
      <c r="I29" s="1622"/>
      <c r="J29" s="1623"/>
      <c r="K29" s="18">
        <v>4306057.21</v>
      </c>
      <c r="L29" s="18">
        <v>4318076.69</v>
      </c>
      <c r="M29" s="483">
        <v>5050892.46</v>
      </c>
      <c r="N29" s="483">
        <v>7461180.26</v>
      </c>
      <c r="O29" s="492">
        <v>7130000</v>
      </c>
      <c r="P29" s="258">
        <f>IF(OR(O29&lt;=0,Q29&lt;=0),"-",(((Q29-O29)*100)/O29))</f>
        <v>12.201963534361852</v>
      </c>
      <c r="Q29" s="18">
        <v>8000000</v>
      </c>
    </row>
    <row r="30" spans="1:17" ht="18.75">
      <c r="A30" s="20"/>
      <c r="B30" s="15"/>
      <c r="C30" s="15"/>
      <c r="D30" s="15"/>
      <c r="E30" s="14" t="s">
        <v>142</v>
      </c>
      <c r="F30" s="14"/>
      <c r="G30" s="14"/>
      <c r="H30" s="14"/>
      <c r="I30" s="14"/>
      <c r="J30" s="17"/>
      <c r="K30" s="18"/>
      <c r="L30" s="18"/>
      <c r="M30" s="483"/>
      <c r="N30" s="483"/>
      <c r="O30" s="492"/>
      <c r="P30" s="1050"/>
      <c r="Q30" s="18"/>
    </row>
    <row r="31" spans="1:17" ht="19.5">
      <c r="A31" s="20"/>
      <c r="B31" s="15"/>
      <c r="C31" s="15"/>
      <c r="D31" s="15"/>
      <c r="E31" s="1622" t="s">
        <v>100</v>
      </c>
      <c r="F31" s="1622"/>
      <c r="G31" s="1622"/>
      <c r="H31" s="1622"/>
      <c r="I31" s="1622"/>
      <c r="J31" s="1623"/>
      <c r="K31" s="18">
        <v>0</v>
      </c>
      <c r="L31" s="18">
        <v>0</v>
      </c>
      <c r="M31" s="483">
        <v>9566</v>
      </c>
      <c r="N31" s="483">
        <v>54860</v>
      </c>
      <c r="O31" s="492">
        <v>50000</v>
      </c>
      <c r="P31" s="258">
        <f>IF(OR(O31&lt;=0,Q31&lt;=0),"-",(((Q31-O31)*100)/O31))</f>
        <v>0</v>
      </c>
      <c r="Q31" s="18">
        <v>50000</v>
      </c>
    </row>
    <row r="32" spans="1:17" ht="18.75">
      <c r="A32" s="24"/>
      <c r="B32" s="25"/>
      <c r="C32" s="25"/>
      <c r="D32" s="25"/>
      <c r="E32" s="1697" t="s">
        <v>101</v>
      </c>
      <c r="F32" s="1697"/>
      <c r="G32" s="1697"/>
      <c r="H32" s="1697"/>
      <c r="I32" s="1697"/>
      <c r="J32" s="1698"/>
      <c r="K32" s="18">
        <v>77113.5</v>
      </c>
      <c r="L32" s="18">
        <v>93826.2</v>
      </c>
      <c r="M32" s="483">
        <v>0</v>
      </c>
      <c r="N32" s="483">
        <v>0</v>
      </c>
      <c r="O32" s="492">
        <v>0</v>
      </c>
      <c r="P32" s="151" t="str">
        <f>IF(OR(O32&lt;=0,Q32&lt;=0),"-",(((Q32-O32)*100)/O32))</f>
        <v>-</v>
      </c>
      <c r="Q32" s="18">
        <v>0</v>
      </c>
    </row>
    <row r="33" spans="1:17" ht="18.75">
      <c r="A33" s="20"/>
      <c r="B33" s="15"/>
      <c r="C33" s="15"/>
      <c r="D33" s="15"/>
      <c r="E33" s="1622" t="s">
        <v>1</v>
      </c>
      <c r="F33" s="1622"/>
      <c r="G33" s="1622"/>
      <c r="H33" s="1622"/>
      <c r="I33" s="1622"/>
      <c r="J33" s="1623"/>
      <c r="K33" s="780">
        <v>0</v>
      </c>
      <c r="L33" s="780">
        <v>0</v>
      </c>
      <c r="M33" s="780">
        <v>94912.7</v>
      </c>
      <c r="N33" s="801">
        <v>75094.26</v>
      </c>
      <c r="O33" s="495">
        <v>2050000</v>
      </c>
      <c r="P33" s="151">
        <f>IF(OR(O33&lt;=0,Q33&lt;=0),"-",(((Q33-O33)*100)/O33))</f>
        <v>21.951219512195124</v>
      </c>
      <c r="Q33" s="26">
        <v>2500000</v>
      </c>
    </row>
    <row r="34" spans="1:17" ht="18.75">
      <c r="A34" s="1636" t="s">
        <v>143</v>
      </c>
      <c r="B34" s="1637"/>
      <c r="C34" s="1637"/>
      <c r="D34" s="1637"/>
      <c r="E34" s="1637"/>
      <c r="F34" s="1637"/>
      <c r="G34" s="1637"/>
      <c r="H34" s="1637"/>
      <c r="I34" s="1637"/>
      <c r="J34" s="1638"/>
      <c r="K34" s="93">
        <f>SUM(K29:K33)</f>
        <v>4383170.71</v>
      </c>
      <c r="L34" s="449">
        <f>SUM(L29:L33)</f>
        <v>4411902.890000001</v>
      </c>
      <c r="M34" s="449">
        <f>SUM(M29:M33)</f>
        <v>5155371.16</v>
      </c>
      <c r="N34" s="521">
        <f>SUM(N29:N33)</f>
        <v>7591134.52</v>
      </c>
      <c r="O34" s="496">
        <f>SUM(O29:O33)</f>
        <v>9230000</v>
      </c>
      <c r="P34" s="1051">
        <f>IF(OR(O34&lt;=0,Q34&lt;=0),"-",(((Q34-O34)*100)/O34))</f>
        <v>14.301191765980498</v>
      </c>
      <c r="Q34" s="93">
        <f>SUM(Q29:Q33)</f>
        <v>10550000</v>
      </c>
    </row>
    <row r="35" spans="1:17" ht="18.75">
      <c r="A35" s="50"/>
      <c r="B35" s="51"/>
      <c r="C35" s="51"/>
      <c r="D35" s="33" t="s">
        <v>246</v>
      </c>
      <c r="E35" s="51"/>
      <c r="F35" s="51"/>
      <c r="G35" s="51"/>
      <c r="H35" s="51"/>
      <c r="I35" s="51"/>
      <c r="J35" s="56"/>
      <c r="K35" s="89"/>
      <c r="L35" s="89"/>
      <c r="M35" s="484"/>
      <c r="N35" s="484"/>
      <c r="O35" s="493"/>
      <c r="P35" s="1038"/>
      <c r="Q35" s="89"/>
    </row>
    <row r="36" spans="1:17" ht="21" customHeight="1">
      <c r="A36" s="20"/>
      <c r="B36" s="15"/>
      <c r="C36" s="15"/>
      <c r="D36" s="15"/>
      <c r="E36" s="1668" t="s">
        <v>144</v>
      </c>
      <c r="F36" s="1668"/>
      <c r="G36" s="1668"/>
      <c r="H36" s="1668"/>
      <c r="I36" s="1668"/>
      <c r="J36" s="1669"/>
      <c r="K36" s="18">
        <v>31346</v>
      </c>
      <c r="L36" s="18">
        <v>49953.8</v>
      </c>
      <c r="M36" s="483">
        <v>45437</v>
      </c>
      <c r="N36" s="483">
        <v>48601</v>
      </c>
      <c r="O36" s="492">
        <v>50000</v>
      </c>
      <c r="P36" s="258">
        <f aca="true" t="shared" si="2" ref="P36:P46">IF(OR(O36&lt;=0,Q36&lt;=0),"-",(((Q36-O36)*100)/O36))</f>
        <v>0</v>
      </c>
      <c r="Q36" s="18">
        <v>50000</v>
      </c>
    </row>
    <row r="37" spans="1:17" ht="21" customHeight="1">
      <c r="A37" s="50"/>
      <c r="B37" s="51"/>
      <c r="C37" s="51"/>
      <c r="D37" s="51"/>
      <c r="E37" s="1673" t="s">
        <v>146</v>
      </c>
      <c r="F37" s="1673"/>
      <c r="G37" s="1673"/>
      <c r="H37" s="1673"/>
      <c r="I37" s="1673"/>
      <c r="J37" s="1686"/>
      <c r="K37" s="89">
        <v>30880</v>
      </c>
      <c r="L37" s="89">
        <v>51860</v>
      </c>
      <c r="M37" s="484">
        <v>159845</v>
      </c>
      <c r="N37" s="484">
        <v>92720</v>
      </c>
      <c r="O37" s="493">
        <v>50000</v>
      </c>
      <c r="P37" s="1052">
        <f>IF(OR(O37&lt;=0,Q37&lt;=0),"-",(((Q37-O37)*100)/O37))</f>
        <v>0</v>
      </c>
      <c r="Q37" s="89">
        <v>50000</v>
      </c>
    </row>
    <row r="38" spans="1:17" ht="21" customHeight="1">
      <c r="A38" s="50"/>
      <c r="B38" s="51"/>
      <c r="C38" s="51"/>
      <c r="D38" s="51"/>
      <c r="E38" s="1673" t="s">
        <v>145</v>
      </c>
      <c r="F38" s="1673"/>
      <c r="G38" s="1673"/>
      <c r="H38" s="1673"/>
      <c r="I38" s="1673"/>
      <c r="J38" s="1686"/>
      <c r="K38" s="89">
        <v>0</v>
      </c>
      <c r="L38" s="89">
        <v>0</v>
      </c>
      <c r="M38" s="484">
        <v>0</v>
      </c>
      <c r="N38" s="484">
        <v>0</v>
      </c>
      <c r="O38" s="493">
        <v>0</v>
      </c>
      <c r="P38" s="1052" t="str">
        <f t="shared" si="2"/>
        <v>-</v>
      </c>
      <c r="Q38" s="89">
        <v>20000</v>
      </c>
    </row>
    <row r="39" spans="1:17" ht="21" customHeight="1">
      <c r="A39" s="20"/>
      <c r="B39" s="15"/>
      <c r="C39" s="15"/>
      <c r="D39" s="15"/>
      <c r="E39" s="1668" t="s">
        <v>151</v>
      </c>
      <c r="F39" s="1668"/>
      <c r="G39" s="1668"/>
      <c r="H39" s="1668"/>
      <c r="I39" s="1668"/>
      <c r="J39" s="1669"/>
      <c r="K39" s="18">
        <v>13937</v>
      </c>
      <c r="L39" s="18">
        <v>13145</v>
      </c>
      <c r="M39" s="483">
        <v>0</v>
      </c>
      <c r="N39" s="483">
        <v>0</v>
      </c>
      <c r="O39" s="535">
        <v>50000</v>
      </c>
      <c r="P39" s="1052">
        <f t="shared" si="2"/>
        <v>0</v>
      </c>
      <c r="Q39" s="151">
        <v>50000</v>
      </c>
    </row>
    <row r="40" spans="1:17" ht="21" customHeight="1">
      <c r="A40" s="20"/>
      <c r="B40" s="15"/>
      <c r="C40" s="15"/>
      <c r="D40" s="15"/>
      <c r="E40" s="1668" t="s">
        <v>147</v>
      </c>
      <c r="F40" s="1668"/>
      <c r="G40" s="1668"/>
      <c r="H40" s="1668"/>
      <c r="I40" s="1668"/>
      <c r="J40" s="1669"/>
      <c r="K40" s="18">
        <v>960</v>
      </c>
      <c r="L40" s="18">
        <v>0</v>
      </c>
      <c r="M40" s="483">
        <v>0</v>
      </c>
      <c r="N40" s="483">
        <v>0</v>
      </c>
      <c r="O40" s="535">
        <v>0</v>
      </c>
      <c r="P40" s="1052" t="str">
        <f t="shared" si="2"/>
        <v>-</v>
      </c>
      <c r="Q40" s="151">
        <v>100000</v>
      </c>
    </row>
    <row r="41" spans="1:17" ht="21" customHeight="1">
      <c r="A41" s="90"/>
      <c r="B41" s="91"/>
      <c r="C41" s="91"/>
      <c r="D41" s="91"/>
      <c r="E41" s="1674" t="s">
        <v>148</v>
      </c>
      <c r="F41" s="1674"/>
      <c r="G41" s="1674"/>
      <c r="H41" s="1674"/>
      <c r="I41" s="1674"/>
      <c r="J41" s="1675"/>
      <c r="K41" s="92">
        <v>3112987.35</v>
      </c>
      <c r="L41" s="92">
        <v>3341020.87</v>
      </c>
      <c r="M41" s="520">
        <v>2675755.3</v>
      </c>
      <c r="N41" s="520">
        <v>2808108.04</v>
      </c>
      <c r="O41" s="547">
        <v>3000000</v>
      </c>
      <c r="P41" s="169">
        <f t="shared" si="2"/>
        <v>0</v>
      </c>
      <c r="Q41" s="92">
        <v>3000000</v>
      </c>
    </row>
    <row r="42" spans="1:17" ht="21" customHeight="1">
      <c r="A42" s="113"/>
      <c r="B42" s="114"/>
      <c r="C42" s="114"/>
      <c r="D42" s="114"/>
      <c r="E42" s="1676" t="s">
        <v>97</v>
      </c>
      <c r="F42" s="1676"/>
      <c r="G42" s="1676"/>
      <c r="H42" s="1676"/>
      <c r="I42" s="1676"/>
      <c r="J42" s="1677"/>
      <c r="K42" s="99">
        <v>7830</v>
      </c>
      <c r="L42" s="99">
        <v>0</v>
      </c>
      <c r="M42" s="482">
        <v>0</v>
      </c>
      <c r="N42" s="482">
        <v>253238.6</v>
      </c>
      <c r="O42" s="491">
        <v>300000</v>
      </c>
      <c r="P42" s="1236">
        <f t="shared" si="2"/>
        <v>-33.333333333333336</v>
      </c>
      <c r="Q42" s="99">
        <v>200000</v>
      </c>
    </row>
    <row r="43" spans="1:17" ht="21" customHeight="1">
      <c r="A43" s="50"/>
      <c r="B43" s="51"/>
      <c r="C43" s="51"/>
      <c r="D43" s="51"/>
      <c r="E43" s="1673" t="s">
        <v>152</v>
      </c>
      <c r="F43" s="1673"/>
      <c r="G43" s="1673"/>
      <c r="H43" s="1673"/>
      <c r="I43" s="1673"/>
      <c r="J43" s="1686"/>
      <c r="K43" s="89">
        <v>48090</v>
      </c>
      <c r="L43" s="89">
        <v>37870</v>
      </c>
      <c r="M43" s="484">
        <v>0</v>
      </c>
      <c r="N43" s="484">
        <v>0</v>
      </c>
      <c r="O43" s="493">
        <v>50000</v>
      </c>
      <c r="P43" s="1054">
        <f t="shared" si="2"/>
        <v>0</v>
      </c>
      <c r="Q43" s="89">
        <v>50000</v>
      </c>
    </row>
    <row r="44" spans="1:17" ht="21" customHeight="1">
      <c r="A44" s="20"/>
      <c r="B44" s="15"/>
      <c r="C44" s="15"/>
      <c r="D44" s="15"/>
      <c r="E44" s="1668" t="s">
        <v>149</v>
      </c>
      <c r="F44" s="1668"/>
      <c r="G44" s="1668"/>
      <c r="H44" s="1668"/>
      <c r="I44" s="1668"/>
      <c r="J44" s="1669"/>
      <c r="K44" s="18">
        <v>18000</v>
      </c>
      <c r="L44" s="18">
        <v>4500</v>
      </c>
      <c r="M44" s="483">
        <v>5260</v>
      </c>
      <c r="N44" s="483">
        <v>4600</v>
      </c>
      <c r="O44" s="492">
        <v>20000</v>
      </c>
      <c r="P44" s="1052">
        <f t="shared" si="2"/>
        <v>0</v>
      </c>
      <c r="Q44" s="18">
        <v>20000</v>
      </c>
    </row>
    <row r="45" spans="1:17" ht="21" customHeight="1">
      <c r="A45" s="20"/>
      <c r="B45" s="15"/>
      <c r="C45" s="15"/>
      <c r="D45" s="15"/>
      <c r="E45" s="1668" t="s">
        <v>98</v>
      </c>
      <c r="F45" s="1668"/>
      <c r="G45" s="1668"/>
      <c r="H45" s="1668"/>
      <c r="I45" s="1668"/>
      <c r="J45" s="1669"/>
      <c r="K45" s="18">
        <v>50000</v>
      </c>
      <c r="L45" s="18">
        <v>0</v>
      </c>
      <c r="M45" s="483">
        <v>62580</v>
      </c>
      <c r="N45" s="483">
        <v>99000</v>
      </c>
      <c r="O45" s="492">
        <v>80000</v>
      </c>
      <c r="P45" s="1052">
        <f t="shared" si="2"/>
        <v>0</v>
      </c>
      <c r="Q45" s="18">
        <v>80000</v>
      </c>
    </row>
    <row r="46" spans="1:17" ht="21" customHeight="1">
      <c r="A46" s="20"/>
      <c r="B46" s="15"/>
      <c r="C46" s="15"/>
      <c r="D46" s="15"/>
      <c r="E46" s="1668" t="s">
        <v>150</v>
      </c>
      <c r="F46" s="1668"/>
      <c r="G46" s="1668"/>
      <c r="H46" s="1668"/>
      <c r="I46" s="1668"/>
      <c r="J46" s="1669"/>
      <c r="K46" s="18">
        <v>59080</v>
      </c>
      <c r="L46" s="18">
        <v>84850</v>
      </c>
      <c r="M46" s="483">
        <v>114590</v>
      </c>
      <c r="N46" s="483">
        <v>45760</v>
      </c>
      <c r="O46" s="492">
        <v>50000</v>
      </c>
      <c r="P46" s="1052">
        <f t="shared" si="2"/>
        <v>0</v>
      </c>
      <c r="Q46" s="18">
        <v>50000</v>
      </c>
    </row>
    <row r="47" spans="1:17" ht="21" customHeight="1">
      <c r="A47" s="20"/>
      <c r="B47" s="15"/>
      <c r="C47" s="15"/>
      <c r="D47" s="15"/>
      <c r="E47" s="1668" t="s">
        <v>23</v>
      </c>
      <c r="F47" s="1668"/>
      <c r="G47" s="1668"/>
      <c r="H47" s="1668"/>
      <c r="I47" s="1668"/>
      <c r="J47" s="1669"/>
      <c r="K47" s="151">
        <v>7504</v>
      </c>
      <c r="L47" s="151">
        <v>0</v>
      </c>
      <c r="M47" s="485">
        <v>0</v>
      </c>
      <c r="N47" s="485">
        <v>2795</v>
      </c>
      <c r="O47" s="535">
        <v>0</v>
      </c>
      <c r="P47" s="1050" t="str">
        <f>IF(OR(O47&lt;=0,Q47&lt;=0),"-",(((Q47-O47)*100)/O47))</f>
        <v>-</v>
      </c>
      <c r="Q47" s="151">
        <v>10000</v>
      </c>
    </row>
    <row r="48" spans="1:17" ht="19.5">
      <c r="A48" s="1636" t="s">
        <v>153</v>
      </c>
      <c r="B48" s="1637"/>
      <c r="C48" s="1637"/>
      <c r="D48" s="1637"/>
      <c r="E48" s="1637"/>
      <c r="F48" s="1637"/>
      <c r="G48" s="1637"/>
      <c r="H48" s="1637"/>
      <c r="I48" s="1637"/>
      <c r="J48" s="1638"/>
      <c r="K48" s="93">
        <f>SUM(K36:K47)</f>
        <v>3380614.35</v>
      </c>
      <c r="L48" s="93">
        <f>SUM(L36:L47)</f>
        <v>3583199.67</v>
      </c>
      <c r="M48" s="93">
        <f>SUM(M36:M47)</f>
        <v>3063467.3</v>
      </c>
      <c r="N48" s="521">
        <f>SUM(N36:N47)</f>
        <v>3354822.64</v>
      </c>
      <c r="O48" s="496">
        <f>SUM(O36:O47)</f>
        <v>3650000</v>
      </c>
      <c r="P48" s="1048">
        <f>IF(OR(O48&lt;=0,Q48&lt;=0),"-",(((Q48-O48)*100)/O48))</f>
        <v>0.821917808219178</v>
      </c>
      <c r="Q48" s="93">
        <f>SUM(Q36:Q47)</f>
        <v>3680000</v>
      </c>
    </row>
    <row r="49" spans="1:17" ht="18.75">
      <c r="A49" s="50"/>
      <c r="B49" s="51"/>
      <c r="C49" s="51"/>
      <c r="D49" s="33" t="s">
        <v>247</v>
      </c>
      <c r="E49" s="167"/>
      <c r="F49" s="167"/>
      <c r="G49" s="167"/>
      <c r="H49" s="167"/>
      <c r="I49" s="167"/>
      <c r="J49" s="167"/>
      <c r="K49" s="89"/>
      <c r="L49" s="89"/>
      <c r="M49" s="484"/>
      <c r="N49" s="484"/>
      <c r="O49" s="493"/>
      <c r="P49" s="1026"/>
      <c r="Q49" s="89"/>
    </row>
    <row r="50" spans="1:17" ht="18.75">
      <c r="A50" s="20"/>
      <c r="B50" s="15"/>
      <c r="C50" s="15"/>
      <c r="D50" s="10"/>
      <c r="E50" s="1622" t="s">
        <v>154</v>
      </c>
      <c r="F50" s="1625"/>
      <c r="G50" s="1625"/>
      <c r="H50" s="1625"/>
      <c r="I50" s="1625"/>
      <c r="J50" s="1626"/>
      <c r="K50" s="18">
        <v>21211.2</v>
      </c>
      <c r="L50" s="483">
        <v>28073.82</v>
      </c>
      <c r="M50" s="483">
        <v>21531.74</v>
      </c>
      <c r="N50" s="483">
        <v>19547.33</v>
      </c>
      <c r="O50" s="492">
        <v>30000</v>
      </c>
      <c r="P50" s="1052">
        <f aca="true" t="shared" si="3" ref="P50:P55">IF(OR(O50&lt;=0,Q50&lt;=0),"-",(((Q50-O50)*100)/O50))</f>
        <v>166.66666666666666</v>
      </c>
      <c r="Q50" s="18">
        <v>80000</v>
      </c>
    </row>
    <row r="51" spans="1:17" ht="18.75">
      <c r="A51" s="20"/>
      <c r="B51" s="15"/>
      <c r="C51" s="15"/>
      <c r="D51" s="10"/>
      <c r="E51" s="1622" t="s">
        <v>281</v>
      </c>
      <c r="F51" s="1622"/>
      <c r="G51" s="1622"/>
      <c r="H51" s="1622"/>
      <c r="I51" s="1622"/>
      <c r="J51" s="1623"/>
      <c r="K51" s="18">
        <v>4043.2</v>
      </c>
      <c r="L51" s="483">
        <v>3895.13</v>
      </c>
      <c r="M51" s="483">
        <v>3339.47</v>
      </c>
      <c r="N51" s="483">
        <v>18062.55</v>
      </c>
      <c r="O51" s="492">
        <v>30000</v>
      </c>
      <c r="P51" s="1052">
        <f t="shared" si="3"/>
        <v>0</v>
      </c>
      <c r="Q51" s="18">
        <v>30000</v>
      </c>
    </row>
    <row r="52" spans="1:17" ht="18.75">
      <c r="A52" s="20"/>
      <c r="B52" s="15"/>
      <c r="C52" s="15"/>
      <c r="D52" s="15"/>
      <c r="E52" s="1668" t="s">
        <v>282</v>
      </c>
      <c r="F52" s="1668"/>
      <c r="G52" s="1668"/>
      <c r="H52" s="1668"/>
      <c r="I52" s="1668"/>
      <c r="J52" s="1668"/>
      <c r="K52" s="18">
        <v>2881.8</v>
      </c>
      <c r="L52" s="483">
        <v>2948.86</v>
      </c>
      <c r="M52" s="483">
        <v>2117.37</v>
      </c>
      <c r="N52" s="483">
        <v>2158.04</v>
      </c>
      <c r="O52" s="492">
        <v>5000</v>
      </c>
      <c r="P52" s="1052">
        <f t="shared" si="3"/>
        <v>100</v>
      </c>
      <c r="Q52" s="18">
        <v>10000</v>
      </c>
    </row>
    <row r="53" spans="1:17" ht="21" customHeight="1">
      <c r="A53" s="845"/>
      <c r="B53" s="955"/>
      <c r="C53" s="955"/>
      <c r="D53" s="955"/>
      <c r="E53" s="1709" t="s">
        <v>25</v>
      </c>
      <c r="F53" s="1709"/>
      <c r="G53" s="1709"/>
      <c r="H53" s="1709"/>
      <c r="I53" s="1709"/>
      <c r="J53" s="1709"/>
      <c r="K53" s="780">
        <v>0</v>
      </c>
      <c r="L53" s="801">
        <v>0</v>
      </c>
      <c r="M53" s="801">
        <v>0</v>
      </c>
      <c r="N53" s="801">
        <v>0</v>
      </c>
      <c r="O53" s="1220">
        <v>0</v>
      </c>
      <c r="P53" s="1235" t="str">
        <f t="shared" si="3"/>
        <v>-</v>
      </c>
      <c r="Q53" s="780">
        <v>100000</v>
      </c>
    </row>
    <row r="54" spans="1:17" ht="19.5">
      <c r="A54" s="1636" t="s">
        <v>155</v>
      </c>
      <c r="B54" s="1637"/>
      <c r="C54" s="1637"/>
      <c r="D54" s="1637"/>
      <c r="E54" s="1637"/>
      <c r="F54" s="1637"/>
      <c r="G54" s="1637"/>
      <c r="H54" s="1637"/>
      <c r="I54" s="1637"/>
      <c r="J54" s="1638"/>
      <c r="K54" s="93">
        <f>SUM(K50:K53)</f>
        <v>28136.2</v>
      </c>
      <c r="L54" s="93">
        <f>SUM(L50:L53)</f>
        <v>34917.81</v>
      </c>
      <c r="M54" s="487">
        <f>SUM(M50:M53)</f>
        <v>26988.58</v>
      </c>
      <c r="N54" s="487">
        <f>SUM(N50:N53)</f>
        <v>39767.920000000006</v>
      </c>
      <c r="O54" s="496">
        <f>SUM(O50:O53)</f>
        <v>65000</v>
      </c>
      <c r="P54" s="1048">
        <f t="shared" si="3"/>
        <v>238.46153846153845</v>
      </c>
      <c r="Q54" s="93">
        <f>SUM(Q50:Q53)</f>
        <v>220000</v>
      </c>
    </row>
    <row r="55" spans="1:17" ht="20.25" thickBot="1">
      <c r="A55" s="1656" t="s">
        <v>156</v>
      </c>
      <c r="B55" s="1657"/>
      <c r="C55" s="1657"/>
      <c r="D55" s="1657"/>
      <c r="E55" s="1657"/>
      <c r="F55" s="1657"/>
      <c r="G55" s="1657"/>
      <c r="H55" s="1657"/>
      <c r="I55" s="1657"/>
      <c r="J55" s="1658"/>
      <c r="K55" s="37">
        <f>SUM(K27+K34+K48+K54)</f>
        <v>8595305.26</v>
      </c>
      <c r="L55" s="37">
        <f>SUM(L27+L34+L48+L54)</f>
        <v>9096255.370000001</v>
      </c>
      <c r="M55" s="522">
        <f>SUM(M27+M34+M48+M54)</f>
        <v>9454647.040000001</v>
      </c>
      <c r="N55" s="797">
        <f>SUM(N27+N34+N48+N54)</f>
        <v>12000615.08</v>
      </c>
      <c r="O55" s="549">
        <f>O27+O34+O48+O54</f>
        <v>14141500</v>
      </c>
      <c r="P55" s="1049">
        <f t="shared" si="3"/>
        <v>10.832655658876357</v>
      </c>
      <c r="Q55" s="37">
        <f>Q27+Q34+Q48+Q54</f>
        <v>15673400</v>
      </c>
    </row>
    <row r="56" spans="1:17" s="25" customFormat="1" ht="19.5" thickTop="1">
      <c r="A56" s="50"/>
      <c r="B56" s="51"/>
      <c r="C56" s="33" t="s">
        <v>248</v>
      </c>
      <c r="D56" s="51"/>
      <c r="E56" s="51"/>
      <c r="F56" s="51"/>
      <c r="G56" s="51"/>
      <c r="H56" s="51"/>
      <c r="I56" s="51"/>
      <c r="J56" s="56"/>
      <c r="K56" s="89"/>
      <c r="L56" s="89"/>
      <c r="M56" s="484"/>
      <c r="N56" s="484"/>
      <c r="O56" s="493"/>
      <c r="P56" s="1026"/>
      <c r="Q56" s="89"/>
    </row>
    <row r="57" spans="1:17" s="25" customFormat="1" ht="18.75">
      <c r="A57" s="20"/>
      <c r="B57" s="15"/>
      <c r="C57" s="15"/>
      <c r="D57" s="10" t="s">
        <v>249</v>
      </c>
      <c r="E57" s="15"/>
      <c r="F57" s="15"/>
      <c r="G57" s="15"/>
      <c r="H57" s="15"/>
      <c r="I57" s="15"/>
      <c r="J57" s="69"/>
      <c r="K57" s="18"/>
      <c r="L57" s="18"/>
      <c r="M57" s="483"/>
      <c r="N57" s="483"/>
      <c r="O57" s="492"/>
      <c r="P57" s="1027"/>
      <c r="Q57" s="18"/>
    </row>
    <row r="58" spans="1:17" s="25" customFormat="1" ht="18.75">
      <c r="A58" s="20"/>
      <c r="B58" s="15"/>
      <c r="C58" s="15"/>
      <c r="D58" s="15"/>
      <c r="E58" s="1625" t="s">
        <v>283</v>
      </c>
      <c r="F58" s="1625"/>
      <c r="G58" s="1625"/>
      <c r="H58" s="1625"/>
      <c r="I58" s="15"/>
      <c r="J58" s="69"/>
      <c r="K58" s="18"/>
      <c r="L58" s="18"/>
      <c r="M58" s="483"/>
      <c r="N58" s="483"/>
      <c r="O58" s="492"/>
      <c r="P58" s="1039"/>
      <c r="Q58" s="18"/>
    </row>
    <row r="59" spans="1:17" ht="21" customHeight="1">
      <c r="A59" s="20"/>
      <c r="B59" s="15"/>
      <c r="C59" s="15"/>
      <c r="D59" s="15"/>
      <c r="E59" s="15"/>
      <c r="F59" s="1668" t="s">
        <v>880</v>
      </c>
      <c r="G59" s="1668"/>
      <c r="H59" s="1668"/>
      <c r="I59" s="1668"/>
      <c r="J59" s="1669"/>
      <c r="K59" s="151">
        <v>43500</v>
      </c>
      <c r="L59" s="151">
        <v>0</v>
      </c>
      <c r="M59" s="485">
        <v>0</v>
      </c>
      <c r="N59" s="485">
        <v>0</v>
      </c>
      <c r="O59" s="535">
        <v>0</v>
      </c>
      <c r="P59" s="1052" t="str">
        <f aca="true" t="shared" si="4" ref="P59:P64">IF(OR(O59&lt;=0,Q59&lt;=0),"-",(((Q59-O59)*100)/O59))</f>
        <v>-</v>
      </c>
      <c r="Q59" s="151">
        <v>0</v>
      </c>
    </row>
    <row r="60" spans="1:17" ht="21" customHeight="1">
      <c r="A60" s="90"/>
      <c r="B60" s="91"/>
      <c r="C60" s="91"/>
      <c r="D60" s="91"/>
      <c r="E60" s="91"/>
      <c r="F60" s="1674" t="s">
        <v>881</v>
      </c>
      <c r="G60" s="1674"/>
      <c r="H60" s="1674"/>
      <c r="I60" s="1674"/>
      <c r="J60" s="1675"/>
      <c r="K60" s="169">
        <v>4000</v>
      </c>
      <c r="L60" s="169">
        <v>0</v>
      </c>
      <c r="M60" s="504">
        <v>0</v>
      </c>
      <c r="N60" s="504">
        <v>0</v>
      </c>
      <c r="O60" s="536">
        <v>0</v>
      </c>
      <c r="P60" s="1053" t="str">
        <f t="shared" si="4"/>
        <v>-</v>
      </c>
      <c r="Q60" s="169">
        <v>0</v>
      </c>
    </row>
    <row r="61" spans="1:17" ht="21" customHeight="1">
      <c r="A61" s="50"/>
      <c r="B61" s="51"/>
      <c r="C61" s="51"/>
      <c r="D61" s="51"/>
      <c r="E61" s="51"/>
      <c r="F61" s="1673" t="s">
        <v>882</v>
      </c>
      <c r="G61" s="1673"/>
      <c r="H61" s="1673"/>
      <c r="I61" s="1673"/>
      <c r="J61" s="1686"/>
      <c r="K61" s="168">
        <v>3000</v>
      </c>
      <c r="L61" s="168">
        <v>0</v>
      </c>
      <c r="M61" s="512">
        <v>0</v>
      </c>
      <c r="N61" s="512">
        <v>0</v>
      </c>
      <c r="O61" s="537">
        <v>0</v>
      </c>
      <c r="P61" s="1054" t="str">
        <f t="shared" si="4"/>
        <v>-</v>
      </c>
      <c r="Q61" s="168">
        <v>0</v>
      </c>
    </row>
    <row r="62" spans="1:17" ht="21" customHeight="1">
      <c r="A62" s="20"/>
      <c r="B62" s="15"/>
      <c r="C62" s="15"/>
      <c r="D62" s="15"/>
      <c r="E62" s="15"/>
      <c r="F62" s="1668" t="s">
        <v>883</v>
      </c>
      <c r="G62" s="1668"/>
      <c r="H62" s="1668"/>
      <c r="I62" s="1668"/>
      <c r="J62" s="1669"/>
      <c r="K62" s="151">
        <v>3000</v>
      </c>
      <c r="L62" s="151">
        <v>0</v>
      </c>
      <c r="M62" s="485">
        <v>0</v>
      </c>
      <c r="N62" s="485">
        <v>0</v>
      </c>
      <c r="O62" s="535">
        <v>0</v>
      </c>
      <c r="P62" s="1052" t="str">
        <f t="shared" si="4"/>
        <v>-</v>
      </c>
      <c r="Q62" s="151">
        <v>0</v>
      </c>
    </row>
    <row r="63" spans="1:17" ht="21" customHeight="1">
      <c r="A63" s="20"/>
      <c r="B63" s="15"/>
      <c r="C63" s="15"/>
      <c r="D63" s="15"/>
      <c r="E63" s="15"/>
      <c r="F63" s="1668" t="s">
        <v>884</v>
      </c>
      <c r="G63" s="1668"/>
      <c r="H63" s="1668"/>
      <c r="I63" s="1668"/>
      <c r="J63" s="1669"/>
      <c r="K63" s="151">
        <v>0</v>
      </c>
      <c r="L63" s="151">
        <v>12000</v>
      </c>
      <c r="M63" s="485">
        <v>0</v>
      </c>
      <c r="N63" s="485">
        <v>0</v>
      </c>
      <c r="O63" s="535">
        <v>0</v>
      </c>
      <c r="P63" s="1052" t="str">
        <f t="shared" si="4"/>
        <v>-</v>
      </c>
      <c r="Q63" s="151">
        <v>0</v>
      </c>
    </row>
    <row r="64" spans="1:17" ht="21" customHeight="1">
      <c r="A64" s="20"/>
      <c r="B64" s="15"/>
      <c r="C64" s="15"/>
      <c r="D64" s="15"/>
      <c r="E64" s="15"/>
      <c r="F64" s="1668" t="s">
        <v>703</v>
      </c>
      <c r="G64" s="1668"/>
      <c r="H64" s="1668"/>
      <c r="I64" s="1668"/>
      <c r="J64" s="1669"/>
      <c r="K64" s="151">
        <v>0</v>
      </c>
      <c r="L64" s="151">
        <v>4000</v>
      </c>
      <c r="M64" s="485">
        <v>0</v>
      </c>
      <c r="N64" s="485">
        <v>0</v>
      </c>
      <c r="O64" s="535">
        <v>0</v>
      </c>
      <c r="P64" s="1052" t="str">
        <f t="shared" si="4"/>
        <v>-</v>
      </c>
      <c r="Q64" s="151">
        <v>0</v>
      </c>
    </row>
    <row r="65" spans="1:17" ht="21" customHeight="1">
      <c r="A65" s="20"/>
      <c r="B65" s="15"/>
      <c r="C65" s="15"/>
      <c r="D65" s="15"/>
      <c r="E65" s="15"/>
      <c r="F65" s="1668" t="s">
        <v>686</v>
      </c>
      <c r="G65" s="1668"/>
      <c r="H65" s="1668"/>
      <c r="I65" s="1668"/>
      <c r="J65" s="1669"/>
      <c r="K65" s="151">
        <v>0</v>
      </c>
      <c r="L65" s="151">
        <v>5000</v>
      </c>
      <c r="M65" s="485">
        <v>0</v>
      </c>
      <c r="N65" s="485">
        <v>0</v>
      </c>
      <c r="O65" s="535">
        <v>0</v>
      </c>
      <c r="P65" s="1052" t="str">
        <f>IF(OR(O65&lt;=0,Q65&lt;=0),"-",(((Q65-O65)*100)/O65))</f>
        <v>-</v>
      </c>
      <c r="Q65" s="151">
        <v>0</v>
      </c>
    </row>
    <row r="66" spans="1:17" ht="21" customHeight="1">
      <c r="A66" s="50"/>
      <c r="B66" s="51"/>
      <c r="C66" s="51"/>
      <c r="D66" s="51"/>
      <c r="E66" s="51"/>
      <c r="F66" s="1673" t="s">
        <v>885</v>
      </c>
      <c r="G66" s="1673"/>
      <c r="H66" s="1673"/>
      <c r="I66" s="1673"/>
      <c r="J66" s="1686"/>
      <c r="K66" s="151">
        <v>0</v>
      </c>
      <c r="L66" s="151">
        <v>7000</v>
      </c>
      <c r="M66" s="512">
        <v>0</v>
      </c>
      <c r="N66" s="485">
        <v>0</v>
      </c>
      <c r="O66" s="537">
        <v>0</v>
      </c>
      <c r="P66" s="1052" t="str">
        <f>IF(OR(O66&lt;=0,Q66&lt;=0),"-",(((Q66-O66)*100)/O66))</f>
        <v>-</v>
      </c>
      <c r="Q66" s="168">
        <v>0</v>
      </c>
    </row>
    <row r="67" spans="1:17" ht="21" customHeight="1">
      <c r="A67" s="20"/>
      <c r="B67" s="15"/>
      <c r="C67" s="15"/>
      <c r="D67" s="15"/>
      <c r="E67" s="15"/>
      <c r="F67" s="1668" t="s">
        <v>886</v>
      </c>
      <c r="G67" s="1668"/>
      <c r="H67" s="1668"/>
      <c r="I67" s="1668"/>
      <c r="J67" s="1669"/>
      <c r="K67" s="151">
        <v>0</v>
      </c>
      <c r="L67" s="151">
        <v>3000</v>
      </c>
      <c r="M67" s="485">
        <v>0</v>
      </c>
      <c r="N67" s="485">
        <v>0</v>
      </c>
      <c r="O67" s="535">
        <v>0</v>
      </c>
      <c r="P67" s="1052" t="str">
        <f>IF(OR(O67&lt;=0,Q67&lt;=0),"-",(((Q67-O67)*100)/O67))</f>
        <v>-</v>
      </c>
      <c r="Q67" s="151">
        <v>0</v>
      </c>
    </row>
    <row r="68" spans="1:17" ht="21" customHeight="1">
      <c r="A68" s="20"/>
      <c r="B68" s="15"/>
      <c r="C68" s="15"/>
      <c r="D68" s="15"/>
      <c r="E68" s="28" t="s">
        <v>365</v>
      </c>
      <c r="F68" s="31"/>
      <c r="G68" s="31"/>
      <c r="H68" s="31"/>
      <c r="I68" s="31"/>
      <c r="J68" s="219"/>
      <c r="K68" s="18"/>
      <c r="L68" s="18"/>
      <c r="M68" s="483"/>
      <c r="N68" s="483"/>
      <c r="O68" s="492"/>
      <c r="P68" s="1039"/>
      <c r="Q68" s="18"/>
    </row>
    <row r="69" spans="1:17" ht="21" customHeight="1">
      <c r="A69" s="20"/>
      <c r="B69" s="15"/>
      <c r="C69" s="15"/>
      <c r="D69" s="15"/>
      <c r="E69" s="28"/>
      <c r="F69" s="1668" t="s">
        <v>686</v>
      </c>
      <c r="G69" s="1668"/>
      <c r="H69" s="1668"/>
      <c r="I69" s="1668"/>
      <c r="J69" s="1669"/>
      <c r="K69" s="18">
        <v>0</v>
      </c>
      <c r="L69" s="18">
        <v>0</v>
      </c>
      <c r="M69" s="483">
        <v>3500</v>
      </c>
      <c r="N69" s="483">
        <v>0</v>
      </c>
      <c r="O69" s="492">
        <v>0</v>
      </c>
      <c r="P69" s="151" t="str">
        <f>IF(OR(O69&lt;=0,Q69&lt;=0),"-",(((Q69-O69)*100)/O69))</f>
        <v>-</v>
      </c>
      <c r="Q69" s="18">
        <v>0</v>
      </c>
    </row>
    <row r="70" spans="1:17" ht="21" customHeight="1">
      <c r="A70" s="20"/>
      <c r="B70" s="15"/>
      <c r="C70" s="15"/>
      <c r="D70" s="15"/>
      <c r="E70" s="28" t="s">
        <v>492</v>
      </c>
      <c r="F70" s="31"/>
      <c r="G70" s="31"/>
      <c r="H70" s="31"/>
      <c r="I70" s="31"/>
      <c r="J70" s="219"/>
      <c r="K70" s="18"/>
      <c r="L70" s="18"/>
      <c r="M70" s="483"/>
      <c r="N70" s="483"/>
      <c r="O70" s="492"/>
      <c r="P70" s="151"/>
      <c r="Q70" s="18"/>
    </row>
    <row r="71" spans="1:17" ht="21" customHeight="1">
      <c r="A71" s="20"/>
      <c r="B71" s="15"/>
      <c r="C71" s="15"/>
      <c r="D71" s="15"/>
      <c r="E71" s="28"/>
      <c r="F71" s="1668" t="s">
        <v>784</v>
      </c>
      <c r="G71" s="1668"/>
      <c r="H71" s="1668"/>
      <c r="I71" s="1668"/>
      <c r="J71" s="1669"/>
      <c r="K71" s="18">
        <v>0</v>
      </c>
      <c r="L71" s="18">
        <v>0</v>
      </c>
      <c r="M71" s="483">
        <v>0</v>
      </c>
      <c r="N71" s="485">
        <v>0</v>
      </c>
      <c r="O71" s="492">
        <v>6000</v>
      </c>
      <c r="P71" s="151" t="str">
        <f>IF(OR(O71&lt;=0,Q71&lt;=0),"-",(((Q71-O71)*100)/O71))</f>
        <v>-</v>
      </c>
      <c r="Q71" s="18">
        <v>0</v>
      </c>
    </row>
    <row r="72" spans="1:17" ht="21" customHeight="1">
      <c r="A72" s="20"/>
      <c r="B72" s="15"/>
      <c r="C72" s="15"/>
      <c r="D72" s="15"/>
      <c r="E72" s="28"/>
      <c r="F72" s="1668" t="s">
        <v>887</v>
      </c>
      <c r="G72" s="1668"/>
      <c r="H72" s="1668"/>
      <c r="I72" s="1668"/>
      <c r="J72" s="1669"/>
      <c r="K72" s="18">
        <v>0</v>
      </c>
      <c r="L72" s="18">
        <v>0</v>
      </c>
      <c r="M72" s="483">
        <v>0</v>
      </c>
      <c r="N72" s="485">
        <v>0</v>
      </c>
      <c r="O72" s="492">
        <v>10000</v>
      </c>
      <c r="P72" s="151" t="str">
        <f>IF(OR(O72&lt;=0,Q72&lt;=0),"-",(((Q72-O72)*100)/O72))</f>
        <v>-</v>
      </c>
      <c r="Q72" s="18">
        <v>0</v>
      </c>
    </row>
    <row r="73" spans="1:17" ht="21" customHeight="1">
      <c r="A73" s="20"/>
      <c r="B73" s="15"/>
      <c r="C73" s="15"/>
      <c r="D73" s="15"/>
      <c r="E73" s="28" t="s">
        <v>613</v>
      </c>
      <c r="F73" s="31"/>
      <c r="G73" s="31"/>
      <c r="H73" s="31"/>
      <c r="I73" s="31"/>
      <c r="J73" s="219"/>
      <c r="K73" s="89"/>
      <c r="L73" s="89"/>
      <c r="M73" s="484"/>
      <c r="N73" s="512"/>
      <c r="O73" s="493"/>
      <c r="P73" s="168"/>
      <c r="Q73" s="89"/>
    </row>
    <row r="74" spans="1:17" ht="21" customHeight="1">
      <c r="A74" s="20"/>
      <c r="B74" s="15"/>
      <c r="C74" s="15"/>
      <c r="D74" s="15"/>
      <c r="E74" s="15"/>
      <c r="F74" s="1668" t="s">
        <v>691</v>
      </c>
      <c r="G74" s="1668"/>
      <c r="H74" s="1668"/>
      <c r="I74" s="1668"/>
      <c r="J74" s="1669"/>
      <c r="K74" s="151">
        <v>0</v>
      </c>
      <c r="L74" s="151">
        <v>0</v>
      </c>
      <c r="M74" s="485">
        <v>0</v>
      </c>
      <c r="N74" s="485">
        <v>0</v>
      </c>
      <c r="O74" s="535">
        <v>0</v>
      </c>
      <c r="P74" s="1052" t="str">
        <f>IF(OR(O74&lt;=0,Q74&lt;=0),"-",(((Q74-O74)*100)/O74))</f>
        <v>-</v>
      </c>
      <c r="Q74" s="151">
        <v>10000</v>
      </c>
    </row>
    <row r="75" spans="1:17" ht="21" customHeight="1">
      <c r="A75" s="20"/>
      <c r="B75" s="15"/>
      <c r="C75" s="15"/>
      <c r="D75" s="15"/>
      <c r="E75" s="28"/>
      <c r="F75" s="1668" t="s">
        <v>784</v>
      </c>
      <c r="G75" s="1668"/>
      <c r="H75" s="1668"/>
      <c r="I75" s="1668"/>
      <c r="J75" s="1669"/>
      <c r="K75" s="18">
        <v>0</v>
      </c>
      <c r="L75" s="18">
        <v>0</v>
      </c>
      <c r="M75" s="483">
        <v>0</v>
      </c>
      <c r="N75" s="485">
        <v>0</v>
      </c>
      <c r="O75" s="492">
        <v>0</v>
      </c>
      <c r="P75" s="151" t="str">
        <f>IF(OR(O75&lt;=0,Q75&lt;=0),"-",(((Q75-O75)*100)/O75))</f>
        <v>-</v>
      </c>
      <c r="Q75" s="18">
        <v>6000</v>
      </c>
    </row>
    <row r="76" spans="1:17" ht="21" customHeight="1">
      <c r="A76" s="20"/>
      <c r="B76" s="15"/>
      <c r="C76" s="15"/>
      <c r="D76" s="15"/>
      <c r="E76" s="15"/>
      <c r="F76" s="1668" t="s">
        <v>885</v>
      </c>
      <c r="G76" s="1668"/>
      <c r="H76" s="1668"/>
      <c r="I76" s="1668"/>
      <c r="J76" s="1669"/>
      <c r="K76" s="151">
        <v>0</v>
      </c>
      <c r="L76" s="151">
        <v>0</v>
      </c>
      <c r="M76" s="485">
        <v>0</v>
      </c>
      <c r="N76" s="485">
        <v>0</v>
      </c>
      <c r="O76" s="535">
        <v>0</v>
      </c>
      <c r="P76" s="1052" t="str">
        <f>IF(OR(O76&lt;=0,Q76&lt;=0),"-",(((Q76-O76)*100)/O76))</f>
        <v>-</v>
      </c>
      <c r="Q76" s="151">
        <v>10000</v>
      </c>
    </row>
    <row r="77" spans="1:17" ht="21" customHeight="1">
      <c r="A77" s="20"/>
      <c r="B77" s="15"/>
      <c r="C77" s="15"/>
      <c r="D77" s="15"/>
      <c r="E77" s="28"/>
      <c r="F77" s="1668" t="s">
        <v>686</v>
      </c>
      <c r="G77" s="1668"/>
      <c r="H77" s="1668"/>
      <c r="I77" s="1668"/>
      <c r="J77" s="1669"/>
      <c r="K77" s="18">
        <v>0</v>
      </c>
      <c r="L77" s="18">
        <v>0</v>
      </c>
      <c r="M77" s="483">
        <v>0</v>
      </c>
      <c r="N77" s="485">
        <v>0</v>
      </c>
      <c r="O77" s="492">
        <v>0</v>
      </c>
      <c r="P77" s="151" t="str">
        <f>IF(OR(O77&lt;=0,Q77&lt;=0),"-",(((Q77-O77)*100)/O77))</f>
        <v>-</v>
      </c>
      <c r="Q77" s="18">
        <v>5000</v>
      </c>
    </row>
    <row r="78" spans="1:17" ht="21" customHeight="1">
      <c r="A78" s="90"/>
      <c r="B78" s="91"/>
      <c r="C78" s="91"/>
      <c r="D78" s="91"/>
      <c r="E78" s="1702" t="s">
        <v>102</v>
      </c>
      <c r="F78" s="1702"/>
      <c r="G78" s="1702"/>
      <c r="H78" s="1702"/>
      <c r="I78" s="1237"/>
      <c r="J78" s="88"/>
      <c r="K78" s="92"/>
      <c r="L78" s="92"/>
      <c r="M78" s="520"/>
      <c r="N78" s="520"/>
      <c r="O78" s="547"/>
      <c r="P78" s="1238"/>
      <c r="Q78" s="92"/>
    </row>
    <row r="79" spans="1:17" ht="21" customHeight="1">
      <c r="A79" s="50"/>
      <c r="B79" s="51"/>
      <c r="C79" s="51"/>
      <c r="D79" s="51"/>
      <c r="E79" s="171" t="s">
        <v>365</v>
      </c>
      <c r="F79" s="85"/>
      <c r="G79" s="85"/>
      <c r="H79" s="85"/>
      <c r="I79" s="85"/>
      <c r="J79" s="86"/>
      <c r="K79" s="168"/>
      <c r="L79" s="168"/>
      <c r="M79" s="512"/>
      <c r="N79" s="512"/>
      <c r="O79" s="537"/>
      <c r="P79" s="1055"/>
      <c r="Q79" s="168"/>
    </row>
    <row r="80" spans="1:17" ht="21" customHeight="1">
      <c r="A80" s="20"/>
      <c r="B80" s="15"/>
      <c r="C80" s="15"/>
      <c r="D80" s="15"/>
      <c r="E80" s="28"/>
      <c r="F80" s="14" t="s">
        <v>888</v>
      </c>
      <c r="G80" s="14"/>
      <c r="H80" s="14"/>
      <c r="I80" s="14"/>
      <c r="J80" s="17"/>
      <c r="K80" s="18">
        <v>0</v>
      </c>
      <c r="L80" s="18">
        <v>0</v>
      </c>
      <c r="M80" s="483">
        <v>59000</v>
      </c>
      <c r="N80" s="483">
        <v>0</v>
      </c>
      <c r="O80" s="535">
        <v>0</v>
      </c>
      <c r="P80" s="151" t="str">
        <f>IF(OR(O80&lt;=0,Q80&lt;=0),"-",(((Q80-O80)*100)/O80))</f>
        <v>-</v>
      </c>
      <c r="Q80" s="151">
        <v>0</v>
      </c>
    </row>
    <row r="81" spans="1:17" ht="21" customHeight="1">
      <c r="A81" s="20"/>
      <c r="B81" s="15"/>
      <c r="C81" s="15"/>
      <c r="D81" s="15"/>
      <c r="E81" s="28" t="s">
        <v>492</v>
      </c>
      <c r="F81" s="14"/>
      <c r="G81" s="14"/>
      <c r="H81" s="14"/>
      <c r="I81" s="14"/>
      <c r="J81" s="17"/>
      <c r="K81" s="18"/>
      <c r="L81" s="18"/>
      <c r="M81" s="483"/>
      <c r="N81" s="483"/>
      <c r="O81" s="804"/>
      <c r="P81" s="151"/>
      <c r="Q81" s="678"/>
    </row>
    <row r="82" spans="1:17" ht="21" customHeight="1">
      <c r="A82" s="20"/>
      <c r="B82" s="15"/>
      <c r="C82" s="15"/>
      <c r="D82" s="15"/>
      <c r="E82" s="241"/>
      <c r="F82" s="14" t="s">
        <v>888</v>
      </c>
      <c r="G82" s="14"/>
      <c r="H82" s="14"/>
      <c r="I82" s="14"/>
      <c r="J82" s="17"/>
      <c r="K82" s="18">
        <v>0</v>
      </c>
      <c r="L82" s="18">
        <v>0</v>
      </c>
      <c r="M82" s="483">
        <v>0</v>
      </c>
      <c r="N82" s="483">
        <v>0</v>
      </c>
      <c r="O82" s="804">
        <v>59000</v>
      </c>
      <c r="P82" s="151" t="str">
        <f>IF(OR(O82&lt;=0,Q82&lt;=0),"-",(((Q82-O82)*100)/O82))</f>
        <v>-</v>
      </c>
      <c r="Q82" s="678">
        <v>0</v>
      </c>
    </row>
    <row r="83" spans="1:17" ht="21" customHeight="1">
      <c r="A83" s="20"/>
      <c r="B83" s="15"/>
      <c r="C83" s="15"/>
      <c r="D83" s="15"/>
      <c r="E83" s="241"/>
      <c r="F83" s="14" t="s">
        <v>889</v>
      </c>
      <c r="G83" s="14"/>
      <c r="H83" s="14"/>
      <c r="I83" s="14"/>
      <c r="J83" s="17"/>
      <c r="K83" s="18">
        <v>0</v>
      </c>
      <c r="L83" s="18">
        <v>0</v>
      </c>
      <c r="M83" s="483">
        <v>0</v>
      </c>
      <c r="N83" s="483">
        <v>0</v>
      </c>
      <c r="O83" s="804">
        <v>150000</v>
      </c>
      <c r="P83" s="151" t="str">
        <f>IF(OR(O83&lt;=0,Q83&lt;=0),"-",(((Q83-O83)*100)/O83))</f>
        <v>-</v>
      </c>
      <c r="Q83" s="678">
        <v>0</v>
      </c>
    </row>
    <row r="84" spans="1:17" ht="21" customHeight="1">
      <c r="A84" s="20"/>
      <c r="B84" s="15"/>
      <c r="C84" s="15"/>
      <c r="D84" s="15"/>
      <c r="E84" s="1625" t="s">
        <v>333</v>
      </c>
      <c r="F84" s="1625"/>
      <c r="G84" s="1625"/>
      <c r="H84" s="1625"/>
      <c r="I84" s="1625"/>
      <c r="J84" s="1626"/>
      <c r="K84" s="18"/>
      <c r="L84" s="18"/>
      <c r="M84" s="483"/>
      <c r="N84" s="483"/>
      <c r="O84" s="535"/>
      <c r="P84" s="1050"/>
      <c r="Q84" s="151"/>
    </row>
    <row r="85" spans="1:17" ht="21" customHeight="1">
      <c r="A85" s="20"/>
      <c r="B85" s="15"/>
      <c r="C85" s="15"/>
      <c r="D85" s="15"/>
      <c r="E85" s="15"/>
      <c r="F85" s="1622" t="s">
        <v>890</v>
      </c>
      <c r="G85" s="1622"/>
      <c r="H85" s="1622"/>
      <c r="I85" s="1622"/>
      <c r="J85" s="1623"/>
      <c r="K85" s="151">
        <v>0</v>
      </c>
      <c r="L85" s="151">
        <v>10000</v>
      </c>
      <c r="M85" s="485">
        <v>0</v>
      </c>
      <c r="N85" s="485">
        <v>0</v>
      </c>
      <c r="O85" s="535">
        <v>0</v>
      </c>
      <c r="P85" s="151" t="str">
        <f aca="true" t="shared" si="5" ref="P85:P90">IF(OR(O85&lt;=0,Q85&lt;=0),"-",(((Q85-O85)*100)/O85))</f>
        <v>-</v>
      </c>
      <c r="Q85" s="151">
        <v>0</v>
      </c>
    </row>
    <row r="86" spans="1:17" ht="21" customHeight="1">
      <c r="A86" s="20"/>
      <c r="B86" s="15"/>
      <c r="C86" s="15"/>
      <c r="D86" s="15"/>
      <c r="E86" s="15"/>
      <c r="F86" s="1622" t="s">
        <v>891</v>
      </c>
      <c r="G86" s="1622"/>
      <c r="H86" s="1622"/>
      <c r="I86" s="1622"/>
      <c r="J86" s="1623"/>
      <c r="K86" s="151">
        <v>0</v>
      </c>
      <c r="L86" s="151">
        <v>10000</v>
      </c>
      <c r="M86" s="485">
        <v>0</v>
      </c>
      <c r="N86" s="485">
        <v>0</v>
      </c>
      <c r="O86" s="535">
        <v>0</v>
      </c>
      <c r="P86" s="151" t="str">
        <f t="shared" si="5"/>
        <v>-</v>
      </c>
      <c r="Q86" s="151">
        <v>0</v>
      </c>
    </row>
    <row r="87" spans="1:17" ht="21" customHeight="1">
      <c r="A87" s="20"/>
      <c r="B87" s="15"/>
      <c r="C87" s="15"/>
      <c r="D87" s="15"/>
      <c r="E87" s="15"/>
      <c r="F87" s="1622" t="s">
        <v>892</v>
      </c>
      <c r="G87" s="1622"/>
      <c r="H87" s="1622"/>
      <c r="I87" s="1622"/>
      <c r="J87" s="1623"/>
      <c r="K87" s="151">
        <v>0</v>
      </c>
      <c r="L87" s="151">
        <v>2000</v>
      </c>
      <c r="M87" s="485">
        <v>0</v>
      </c>
      <c r="N87" s="485">
        <v>0</v>
      </c>
      <c r="O87" s="535">
        <v>0</v>
      </c>
      <c r="P87" s="151" t="str">
        <f t="shared" si="5"/>
        <v>-</v>
      </c>
      <c r="Q87" s="151">
        <v>0</v>
      </c>
    </row>
    <row r="88" spans="1:17" ht="21" customHeight="1">
      <c r="A88" s="50"/>
      <c r="B88" s="51"/>
      <c r="C88" s="51"/>
      <c r="D88" s="51"/>
      <c r="E88" s="51"/>
      <c r="F88" s="1654" t="s">
        <v>893</v>
      </c>
      <c r="G88" s="1654"/>
      <c r="H88" s="1654"/>
      <c r="I88" s="1654"/>
      <c r="J88" s="1655"/>
      <c r="K88" s="168">
        <v>0</v>
      </c>
      <c r="L88" s="168">
        <v>5000</v>
      </c>
      <c r="M88" s="512">
        <v>0</v>
      </c>
      <c r="N88" s="485">
        <v>0</v>
      </c>
      <c r="O88" s="537">
        <v>0</v>
      </c>
      <c r="P88" s="168" t="str">
        <f t="shared" si="5"/>
        <v>-</v>
      </c>
      <c r="Q88" s="168">
        <v>0</v>
      </c>
    </row>
    <row r="89" spans="1:17" ht="21" customHeight="1">
      <c r="A89" s="20"/>
      <c r="B89" s="15"/>
      <c r="C89" s="15"/>
      <c r="D89" s="15"/>
      <c r="E89" s="15"/>
      <c r="F89" s="14" t="s">
        <v>894</v>
      </c>
      <c r="G89" s="14"/>
      <c r="H89" s="14"/>
      <c r="I89" s="14"/>
      <c r="J89" s="17"/>
      <c r="K89" s="168">
        <v>0</v>
      </c>
      <c r="L89" s="168">
        <v>9500</v>
      </c>
      <c r="M89" s="512">
        <v>0</v>
      </c>
      <c r="N89" s="485">
        <v>0</v>
      </c>
      <c r="O89" s="535">
        <v>0</v>
      </c>
      <c r="P89" s="151" t="str">
        <f t="shared" si="5"/>
        <v>-</v>
      </c>
      <c r="Q89" s="151">
        <v>0</v>
      </c>
    </row>
    <row r="90" spans="1:17" ht="21" customHeight="1">
      <c r="A90" s="20"/>
      <c r="B90" s="15"/>
      <c r="C90" s="15"/>
      <c r="D90" s="15"/>
      <c r="E90" s="15"/>
      <c r="F90" s="14" t="s">
        <v>895</v>
      </c>
      <c r="G90" s="14"/>
      <c r="H90" s="14"/>
      <c r="I90" s="14"/>
      <c r="J90" s="17"/>
      <c r="K90" s="168">
        <v>0</v>
      </c>
      <c r="L90" s="168">
        <v>9500</v>
      </c>
      <c r="M90" s="512">
        <v>0</v>
      </c>
      <c r="N90" s="485">
        <v>0</v>
      </c>
      <c r="O90" s="535">
        <v>0</v>
      </c>
      <c r="P90" s="151" t="str">
        <f t="shared" si="5"/>
        <v>-</v>
      </c>
      <c r="Q90" s="151">
        <v>0</v>
      </c>
    </row>
    <row r="91" spans="1:17" ht="21" customHeight="1">
      <c r="A91" s="20"/>
      <c r="B91" s="15"/>
      <c r="C91" s="15"/>
      <c r="D91" s="15"/>
      <c r="E91" s="241" t="s">
        <v>365</v>
      </c>
      <c r="F91" s="14"/>
      <c r="G91" s="14"/>
      <c r="H91" s="14"/>
      <c r="I91" s="14"/>
      <c r="J91" s="17"/>
      <c r="K91" s="151"/>
      <c r="L91" s="151"/>
      <c r="M91" s="485"/>
      <c r="N91" s="485"/>
      <c r="O91" s="535"/>
      <c r="P91" s="1050"/>
      <c r="Q91" s="151"/>
    </row>
    <row r="92" spans="1:17" ht="21" customHeight="1">
      <c r="A92" s="20"/>
      <c r="B92" s="15"/>
      <c r="C92" s="15"/>
      <c r="D92" s="15"/>
      <c r="E92" s="15"/>
      <c r="F92" s="14" t="s">
        <v>897</v>
      </c>
      <c r="G92" s="14"/>
      <c r="H92" s="14"/>
      <c r="I92" s="14"/>
      <c r="J92" s="17"/>
      <c r="K92" s="151">
        <v>0</v>
      </c>
      <c r="L92" s="151">
        <v>0</v>
      </c>
      <c r="M92" s="485">
        <v>9960</v>
      </c>
      <c r="N92" s="485">
        <v>0</v>
      </c>
      <c r="O92" s="535">
        <v>0</v>
      </c>
      <c r="P92" s="151" t="str">
        <f>IF(OR(O92&lt;=0,Q92&lt;=0),"-",(((Q92-O92)*100)/O92))</f>
        <v>-</v>
      </c>
      <c r="Q92" s="151">
        <v>0</v>
      </c>
    </row>
    <row r="93" spans="1:17" ht="21" customHeight="1">
      <c r="A93" s="50"/>
      <c r="B93" s="51"/>
      <c r="C93" s="51"/>
      <c r="D93" s="51"/>
      <c r="E93" s="51"/>
      <c r="F93" s="85" t="s">
        <v>171</v>
      </c>
      <c r="G93" s="85" t="s">
        <v>493</v>
      </c>
      <c r="H93" s="85"/>
      <c r="I93" s="85"/>
      <c r="J93" s="86"/>
      <c r="K93" s="168">
        <v>0</v>
      </c>
      <c r="L93" s="168">
        <v>0</v>
      </c>
      <c r="M93" s="512">
        <v>17500</v>
      </c>
      <c r="N93" s="512">
        <v>0</v>
      </c>
      <c r="O93" s="537">
        <v>0</v>
      </c>
      <c r="P93" s="168" t="str">
        <f>IF(OR(O93&lt;=0,Q93&lt;=0),"-",(((Q93-O93)*100)/O93))</f>
        <v>-</v>
      </c>
      <c r="Q93" s="168">
        <v>0</v>
      </c>
    </row>
    <row r="94" spans="1:17" ht="21" customHeight="1">
      <c r="A94" s="50"/>
      <c r="B94" s="51"/>
      <c r="C94" s="51"/>
      <c r="D94" s="51"/>
      <c r="E94" s="220" t="s">
        <v>431</v>
      </c>
      <c r="F94" s="85"/>
      <c r="G94" s="85"/>
      <c r="H94" s="85"/>
      <c r="I94" s="85"/>
      <c r="J94" s="86"/>
      <c r="K94" s="168"/>
      <c r="L94" s="168"/>
      <c r="M94" s="512"/>
      <c r="N94" s="512"/>
      <c r="O94" s="537"/>
      <c r="P94" s="168"/>
      <c r="Q94" s="168"/>
    </row>
    <row r="95" spans="1:17" ht="21" customHeight="1">
      <c r="A95" s="20"/>
      <c r="B95" s="15"/>
      <c r="C95" s="15"/>
      <c r="D95" s="15"/>
      <c r="E95" s="241"/>
      <c r="F95" s="14" t="s">
        <v>896</v>
      </c>
      <c r="G95" s="14"/>
      <c r="H95" s="14"/>
      <c r="I95" s="14"/>
      <c r="J95" s="17"/>
      <c r="K95" s="151">
        <v>0</v>
      </c>
      <c r="L95" s="151">
        <v>0</v>
      </c>
      <c r="M95" s="485">
        <v>0</v>
      </c>
      <c r="N95" s="485">
        <v>5900</v>
      </c>
      <c r="O95" s="804">
        <v>0</v>
      </c>
      <c r="P95" s="151" t="str">
        <f>IF(OR(O95&lt;=0,Q95&lt;=0),"-",(((Q95-O95)*100)/O95))</f>
        <v>-</v>
      </c>
      <c r="Q95" s="678">
        <v>0</v>
      </c>
    </row>
    <row r="96" spans="1:17" ht="21" customHeight="1">
      <c r="A96" s="90"/>
      <c r="B96" s="91"/>
      <c r="C96" s="91"/>
      <c r="D96" s="91"/>
      <c r="E96" s="1702" t="s">
        <v>103</v>
      </c>
      <c r="F96" s="1702"/>
      <c r="G96" s="1702"/>
      <c r="H96" s="1702"/>
      <c r="I96" s="1702"/>
      <c r="J96" s="1703"/>
      <c r="K96" s="92"/>
      <c r="L96" s="92"/>
      <c r="M96" s="520"/>
      <c r="N96" s="520"/>
      <c r="O96" s="536"/>
      <c r="P96" s="1239"/>
      <c r="Q96" s="169"/>
    </row>
    <row r="97" spans="1:17" ht="21" customHeight="1">
      <c r="A97" s="50"/>
      <c r="B97" s="51"/>
      <c r="C97" s="51"/>
      <c r="D97" s="51"/>
      <c r="E97" s="220" t="s">
        <v>365</v>
      </c>
      <c r="F97" s="85"/>
      <c r="G97" s="85"/>
      <c r="H97" s="85"/>
      <c r="I97" s="85"/>
      <c r="J97" s="86"/>
      <c r="K97" s="89"/>
      <c r="L97" s="89"/>
      <c r="M97" s="484"/>
      <c r="N97" s="484"/>
      <c r="O97" s="537"/>
      <c r="P97" s="1055"/>
      <c r="Q97" s="168"/>
    </row>
    <row r="98" spans="1:17" ht="21" customHeight="1">
      <c r="A98" s="50"/>
      <c r="B98" s="51"/>
      <c r="C98" s="51"/>
      <c r="D98" s="51"/>
      <c r="E98" s="241"/>
      <c r="F98" s="85" t="s">
        <v>898</v>
      </c>
      <c r="G98" s="85"/>
      <c r="H98" s="85"/>
      <c r="I98" s="85"/>
      <c r="J98" s="86"/>
      <c r="K98" s="168">
        <v>0</v>
      </c>
      <c r="L98" s="168">
        <v>0</v>
      </c>
      <c r="M98" s="512">
        <v>28300</v>
      </c>
      <c r="N98" s="512">
        <v>0</v>
      </c>
      <c r="O98" s="537">
        <v>0</v>
      </c>
      <c r="P98" s="1050" t="str">
        <f>IF(OR(O98&lt;=0,Q98&lt;=0),"-",(((Q98-O98)*100)/O98))</f>
        <v>-</v>
      </c>
      <c r="Q98" s="168">
        <v>0</v>
      </c>
    </row>
    <row r="99" spans="1:17" ht="21" customHeight="1">
      <c r="A99" s="50"/>
      <c r="B99" s="51"/>
      <c r="C99" s="51"/>
      <c r="D99" s="51"/>
      <c r="E99" s="241"/>
      <c r="F99" s="85" t="s">
        <v>899</v>
      </c>
      <c r="G99" s="85"/>
      <c r="H99" s="85"/>
      <c r="I99" s="85"/>
      <c r="J99" s="86"/>
      <c r="K99" s="168">
        <v>0</v>
      </c>
      <c r="L99" s="168">
        <v>0</v>
      </c>
      <c r="M99" s="512">
        <v>32900</v>
      </c>
      <c r="N99" s="512">
        <v>0</v>
      </c>
      <c r="O99" s="537">
        <v>0</v>
      </c>
      <c r="P99" s="1050" t="str">
        <f>IF(OR(O99&lt;=0,Q99&lt;=0),"-",(((Q99-O99)*100)/O99))</f>
        <v>-</v>
      </c>
      <c r="Q99" s="168">
        <v>0</v>
      </c>
    </row>
    <row r="100" spans="1:17" ht="21" customHeight="1">
      <c r="A100" s="50"/>
      <c r="B100" s="51"/>
      <c r="C100" s="51"/>
      <c r="D100" s="51"/>
      <c r="E100" s="241" t="s">
        <v>431</v>
      </c>
      <c r="F100" s="85"/>
      <c r="G100" s="85"/>
      <c r="H100" s="85"/>
      <c r="I100" s="85"/>
      <c r="J100" s="86"/>
      <c r="K100" s="168"/>
      <c r="L100" s="168"/>
      <c r="M100" s="512"/>
      <c r="N100" s="512"/>
      <c r="O100" s="537"/>
      <c r="P100" s="1050"/>
      <c r="Q100" s="168"/>
    </row>
    <row r="101" spans="1:17" ht="21" customHeight="1">
      <c r="A101" s="50"/>
      <c r="B101" s="51"/>
      <c r="C101" s="51"/>
      <c r="D101" s="51"/>
      <c r="E101" s="241"/>
      <c r="F101" s="85" t="s">
        <v>898</v>
      </c>
      <c r="G101" s="85"/>
      <c r="H101" s="85"/>
      <c r="I101" s="85"/>
      <c r="J101" s="86"/>
      <c r="K101" s="168">
        <v>0</v>
      </c>
      <c r="L101" s="168">
        <v>0</v>
      </c>
      <c r="M101" s="512">
        <v>0</v>
      </c>
      <c r="N101" s="512">
        <v>27900</v>
      </c>
      <c r="O101" s="537">
        <v>0</v>
      </c>
      <c r="P101" s="1050" t="str">
        <f>IF(OR(O101&lt;=0,Q101&lt;=0),"-",(((Q101-O101)*100)/O101))</f>
        <v>-</v>
      </c>
      <c r="Q101" s="168">
        <v>0</v>
      </c>
    </row>
    <row r="102" spans="1:17" ht="21" customHeight="1">
      <c r="A102" s="50"/>
      <c r="B102" s="51"/>
      <c r="C102" s="51"/>
      <c r="D102" s="51"/>
      <c r="E102" s="241"/>
      <c r="F102" s="85" t="s">
        <v>900</v>
      </c>
      <c r="G102" s="85"/>
      <c r="H102" s="85"/>
      <c r="I102" s="85"/>
      <c r="J102" s="86"/>
      <c r="K102" s="168">
        <v>0</v>
      </c>
      <c r="L102" s="168">
        <v>0</v>
      </c>
      <c r="M102" s="512">
        <v>0</v>
      </c>
      <c r="N102" s="512">
        <v>33000</v>
      </c>
      <c r="O102" s="537">
        <v>0</v>
      </c>
      <c r="P102" s="1050" t="str">
        <f>IF(OR(O102&lt;=0,Q102&lt;=0),"-",(((Q102-O102)*100)/O102))</f>
        <v>-</v>
      </c>
      <c r="Q102" s="168">
        <v>0</v>
      </c>
    </row>
    <row r="103" spans="1:17" ht="21" customHeight="1">
      <c r="A103" s="50"/>
      <c r="B103" s="51"/>
      <c r="C103" s="51"/>
      <c r="D103" s="51"/>
      <c r="E103" s="241"/>
      <c r="F103" s="85" t="s">
        <v>901</v>
      </c>
      <c r="G103" s="85"/>
      <c r="H103" s="85"/>
      <c r="I103" s="85"/>
      <c r="J103" s="86"/>
      <c r="K103" s="168">
        <v>0</v>
      </c>
      <c r="L103" s="168">
        <v>0</v>
      </c>
      <c r="M103" s="512">
        <v>0</v>
      </c>
      <c r="N103" s="512">
        <v>4900</v>
      </c>
      <c r="O103" s="537">
        <v>0</v>
      </c>
      <c r="P103" s="1050" t="str">
        <f>IF(OR(O103&lt;=0,Q103&lt;=0),"-",(((Q103-O103)*100)/O103))</f>
        <v>-</v>
      </c>
      <c r="Q103" s="168">
        <v>0</v>
      </c>
    </row>
    <row r="104" spans="1:17" ht="21" customHeight="1">
      <c r="A104" s="50"/>
      <c r="B104" s="51"/>
      <c r="C104" s="51"/>
      <c r="D104" s="51"/>
      <c r="E104" s="241" t="s">
        <v>613</v>
      </c>
      <c r="F104" s="85"/>
      <c r="G104" s="85"/>
      <c r="H104" s="85"/>
      <c r="I104" s="85"/>
      <c r="J104" s="86"/>
      <c r="K104" s="168"/>
      <c r="L104" s="168"/>
      <c r="M104" s="512"/>
      <c r="N104" s="512"/>
      <c r="O104" s="537"/>
      <c r="P104" s="1050"/>
      <c r="Q104" s="168"/>
    </row>
    <row r="105" spans="1:17" ht="21" customHeight="1">
      <c r="A105" s="50"/>
      <c r="B105" s="51"/>
      <c r="C105" s="51"/>
      <c r="D105" s="51"/>
      <c r="E105" s="241"/>
      <c r="F105" s="85" t="s">
        <v>921</v>
      </c>
      <c r="G105" s="85"/>
      <c r="H105" s="85"/>
      <c r="I105" s="85"/>
      <c r="J105" s="86"/>
      <c r="K105" s="168">
        <v>0</v>
      </c>
      <c r="L105" s="168">
        <v>0</v>
      </c>
      <c r="M105" s="512">
        <v>0</v>
      </c>
      <c r="N105" s="512">
        <v>0</v>
      </c>
      <c r="O105" s="537">
        <v>0</v>
      </c>
      <c r="P105" s="1050" t="str">
        <f>IF(OR(O105&lt;=0,Q105&lt;=0),"-",(((Q105-O105)*100)/O105))</f>
        <v>-</v>
      </c>
      <c r="Q105" s="168">
        <v>200000</v>
      </c>
    </row>
    <row r="106" spans="1:17" ht="21" customHeight="1">
      <c r="A106" s="20"/>
      <c r="B106" s="15"/>
      <c r="C106" s="15"/>
      <c r="D106" s="15"/>
      <c r="E106" s="1625" t="s">
        <v>104</v>
      </c>
      <c r="F106" s="1625"/>
      <c r="G106" s="1625"/>
      <c r="H106" s="1625"/>
      <c r="I106" s="1625"/>
      <c r="J106" s="1626"/>
      <c r="K106" s="18"/>
      <c r="L106" s="18"/>
      <c r="M106" s="483"/>
      <c r="N106" s="483"/>
      <c r="O106" s="535"/>
      <c r="P106" s="1050"/>
      <c r="Q106" s="151"/>
    </row>
    <row r="107" spans="1:17" ht="21" customHeight="1">
      <c r="A107" s="20"/>
      <c r="B107" s="15"/>
      <c r="C107" s="15"/>
      <c r="D107" s="15"/>
      <c r="E107" s="15"/>
      <c r="F107" s="1622" t="s">
        <v>902</v>
      </c>
      <c r="G107" s="1622"/>
      <c r="H107" s="1622"/>
      <c r="I107" s="1622"/>
      <c r="J107" s="1623"/>
      <c r="K107" s="18">
        <v>0</v>
      </c>
      <c r="L107" s="18">
        <v>29900</v>
      </c>
      <c r="M107" s="483">
        <v>0</v>
      </c>
      <c r="N107" s="483">
        <v>0</v>
      </c>
      <c r="O107" s="535">
        <v>0</v>
      </c>
      <c r="P107" s="1052" t="str">
        <f>IF(OR(O107&lt;=0,Q107&lt;=0),"-",(((Q107-O107)*100)/O107))</f>
        <v>-</v>
      </c>
      <c r="Q107" s="151">
        <v>0</v>
      </c>
    </row>
    <row r="108" spans="1:17" ht="21" customHeight="1">
      <c r="A108" s="50"/>
      <c r="B108" s="51"/>
      <c r="C108" s="51"/>
      <c r="D108" s="51"/>
      <c r="E108" s="51"/>
      <c r="F108" s="1673" t="s">
        <v>903</v>
      </c>
      <c r="G108" s="1673"/>
      <c r="H108" s="1673"/>
      <c r="I108" s="1673"/>
      <c r="J108" s="1686"/>
      <c r="K108" s="89">
        <v>0</v>
      </c>
      <c r="L108" s="89">
        <v>4200</v>
      </c>
      <c r="M108" s="484">
        <v>0</v>
      </c>
      <c r="N108" s="484">
        <v>0</v>
      </c>
      <c r="O108" s="493">
        <v>0</v>
      </c>
      <c r="P108" s="1054" t="str">
        <f>IF(OR(O108&lt;=0,Q108&lt;=0),"-",(((Q108-O108)*100)/O108))</f>
        <v>-</v>
      </c>
      <c r="Q108" s="89">
        <v>0</v>
      </c>
    </row>
    <row r="109" spans="1:17" ht="21" customHeight="1">
      <c r="A109" s="20"/>
      <c r="B109" s="15"/>
      <c r="C109" s="15"/>
      <c r="D109" s="15"/>
      <c r="E109" s="15"/>
      <c r="F109" s="1668" t="s">
        <v>729</v>
      </c>
      <c r="G109" s="1668"/>
      <c r="H109" s="1668"/>
      <c r="I109" s="1668"/>
      <c r="J109" s="1669"/>
      <c r="K109" s="18">
        <v>0</v>
      </c>
      <c r="L109" s="18">
        <v>1600</v>
      </c>
      <c r="M109" s="483">
        <v>0</v>
      </c>
      <c r="N109" s="483">
        <v>0</v>
      </c>
      <c r="O109" s="492">
        <v>0</v>
      </c>
      <c r="P109" s="1052" t="str">
        <f>IF(OR(O109&lt;=0,Q109&lt;=0),"-",(((Q109-O109)*100)/O109))</f>
        <v>-</v>
      </c>
      <c r="Q109" s="18">
        <v>0</v>
      </c>
    </row>
    <row r="110" spans="1:17" ht="21" customHeight="1">
      <c r="A110" s="20"/>
      <c r="B110" s="15"/>
      <c r="C110" s="15"/>
      <c r="D110" s="15"/>
      <c r="E110" s="241" t="s">
        <v>365</v>
      </c>
      <c r="F110" s="31"/>
      <c r="G110" s="31"/>
      <c r="H110" s="31"/>
      <c r="I110" s="31"/>
      <c r="J110" s="219"/>
      <c r="K110" s="18"/>
      <c r="L110" s="18"/>
      <c r="M110" s="483"/>
      <c r="N110" s="483"/>
      <c r="O110" s="492"/>
      <c r="P110" s="1039"/>
      <c r="Q110" s="18"/>
    </row>
    <row r="111" spans="1:17" ht="21" customHeight="1">
      <c r="A111" s="20"/>
      <c r="B111" s="15"/>
      <c r="C111" s="15"/>
      <c r="D111" s="15"/>
      <c r="E111" s="241"/>
      <c r="F111" s="1668" t="s">
        <v>902</v>
      </c>
      <c r="G111" s="1668"/>
      <c r="H111" s="1668"/>
      <c r="I111" s="1668"/>
      <c r="J111" s="1669"/>
      <c r="K111" s="151">
        <v>0</v>
      </c>
      <c r="L111" s="151">
        <v>0</v>
      </c>
      <c r="M111" s="485">
        <v>15000</v>
      </c>
      <c r="N111" s="485">
        <v>0</v>
      </c>
      <c r="O111" s="492">
        <v>0</v>
      </c>
      <c r="P111" s="278" t="str">
        <f>IF(OR(O111&lt;=0,Q111&lt;=0),"-",(((Q111-O111)*100)/O111))</f>
        <v>-</v>
      </c>
      <c r="Q111" s="18">
        <v>0</v>
      </c>
    </row>
    <row r="112" spans="1:17" ht="21" customHeight="1">
      <c r="A112" s="20"/>
      <c r="B112" s="15"/>
      <c r="C112" s="15"/>
      <c r="D112" s="15"/>
      <c r="E112" s="241"/>
      <c r="F112" s="1668" t="s">
        <v>775</v>
      </c>
      <c r="G112" s="1668"/>
      <c r="H112" s="1668"/>
      <c r="I112" s="1668"/>
      <c r="J112" s="1669"/>
      <c r="K112" s="151">
        <v>0</v>
      </c>
      <c r="L112" s="151">
        <v>0</v>
      </c>
      <c r="M112" s="485">
        <v>3000</v>
      </c>
      <c r="N112" s="485">
        <v>0</v>
      </c>
      <c r="O112" s="492">
        <v>0</v>
      </c>
      <c r="P112" s="278" t="str">
        <f>IF(OR(O112&lt;=0,Q112&lt;=0),"-",(((Q112-O112)*100)/O112))</f>
        <v>-</v>
      </c>
      <c r="Q112" s="18">
        <v>0</v>
      </c>
    </row>
    <row r="113" spans="1:17" ht="21" customHeight="1">
      <c r="A113" s="20"/>
      <c r="B113" s="15"/>
      <c r="C113" s="15"/>
      <c r="D113" s="15"/>
      <c r="E113" s="15"/>
      <c r="F113" s="1668" t="s">
        <v>904</v>
      </c>
      <c r="G113" s="1668"/>
      <c r="H113" s="1668"/>
      <c r="I113" s="1668"/>
      <c r="J113" s="1669"/>
      <c r="K113" s="151">
        <v>0</v>
      </c>
      <c r="L113" s="151">
        <v>0</v>
      </c>
      <c r="M113" s="485">
        <v>7290</v>
      </c>
      <c r="N113" s="485">
        <v>0</v>
      </c>
      <c r="O113" s="492">
        <v>0</v>
      </c>
      <c r="P113" s="278" t="str">
        <f>IF(OR(O113&lt;=0,Q113&lt;=0),"-",(((Q113-O113)*100)/O113))</f>
        <v>-</v>
      </c>
      <c r="Q113" s="18">
        <v>0</v>
      </c>
    </row>
    <row r="114" spans="1:17" ht="21" customHeight="1">
      <c r="A114" s="90"/>
      <c r="B114" s="91"/>
      <c r="C114" s="91"/>
      <c r="D114" s="91"/>
      <c r="E114" s="679" t="s">
        <v>492</v>
      </c>
      <c r="F114" s="874"/>
      <c r="G114" s="874"/>
      <c r="H114" s="874"/>
      <c r="I114" s="874"/>
      <c r="J114" s="1143"/>
      <c r="K114" s="169"/>
      <c r="L114" s="169"/>
      <c r="M114" s="504"/>
      <c r="N114" s="504"/>
      <c r="O114" s="547"/>
      <c r="P114" s="402"/>
      <c r="Q114" s="92"/>
    </row>
    <row r="115" spans="1:17" ht="21" customHeight="1">
      <c r="A115" s="50"/>
      <c r="B115" s="51"/>
      <c r="C115" s="51"/>
      <c r="D115" s="51"/>
      <c r="E115" s="51"/>
      <c r="F115" s="1673" t="s">
        <v>905</v>
      </c>
      <c r="G115" s="1673"/>
      <c r="H115" s="1673"/>
      <c r="I115" s="1673"/>
      <c r="J115" s="1686"/>
      <c r="K115" s="168">
        <v>0</v>
      </c>
      <c r="L115" s="168">
        <v>0</v>
      </c>
      <c r="M115" s="512">
        <v>0</v>
      </c>
      <c r="N115" s="512">
        <v>0</v>
      </c>
      <c r="O115" s="493">
        <v>32000</v>
      </c>
      <c r="P115" s="383" t="str">
        <f>IF(OR(O115&lt;=0,Q115&lt;=0),"-",(((Q115-O115)*100)/O115))</f>
        <v>-</v>
      </c>
      <c r="Q115" s="89">
        <v>0</v>
      </c>
    </row>
    <row r="116" spans="1:17" ht="21" customHeight="1">
      <c r="A116" s="20"/>
      <c r="B116" s="15"/>
      <c r="C116" s="15"/>
      <c r="D116" s="15"/>
      <c r="E116" s="15"/>
      <c r="F116" s="1668" t="s">
        <v>906</v>
      </c>
      <c r="G116" s="1668"/>
      <c r="H116" s="1668"/>
      <c r="I116" s="1668"/>
      <c r="J116" s="1669"/>
      <c r="K116" s="151">
        <v>0</v>
      </c>
      <c r="L116" s="151">
        <v>0</v>
      </c>
      <c r="M116" s="485">
        <v>0</v>
      </c>
      <c r="N116" s="485">
        <v>0</v>
      </c>
      <c r="O116" s="492">
        <v>6400</v>
      </c>
      <c r="P116" s="278" t="str">
        <f>IF(OR(O116&lt;=0,Q116&lt;=0),"-",(((Q116-O116)*100)/O116))</f>
        <v>-</v>
      </c>
      <c r="Q116" s="18">
        <v>0</v>
      </c>
    </row>
    <row r="117" spans="1:17" ht="21" customHeight="1">
      <c r="A117" s="20"/>
      <c r="B117" s="15"/>
      <c r="C117" s="15"/>
      <c r="D117" s="15"/>
      <c r="E117" s="15"/>
      <c r="F117" s="1668" t="s">
        <v>907</v>
      </c>
      <c r="G117" s="1668"/>
      <c r="H117" s="1668"/>
      <c r="I117" s="1668"/>
      <c r="J117" s="1669"/>
      <c r="K117" s="151">
        <v>0</v>
      </c>
      <c r="L117" s="151">
        <v>0</v>
      </c>
      <c r="M117" s="485">
        <v>0</v>
      </c>
      <c r="N117" s="485">
        <v>0</v>
      </c>
      <c r="O117" s="492">
        <v>15800</v>
      </c>
      <c r="P117" s="278" t="str">
        <f>IF(OR(O117&lt;=0,Q117&lt;=0),"-",(((Q117-O117)*100)/O117))</f>
        <v>-</v>
      </c>
      <c r="Q117" s="18">
        <v>0</v>
      </c>
    </row>
    <row r="118" spans="1:17" ht="21" customHeight="1">
      <c r="A118" s="20"/>
      <c r="B118" s="15"/>
      <c r="C118" s="15"/>
      <c r="D118" s="15"/>
      <c r="E118" s="241" t="s">
        <v>613</v>
      </c>
      <c r="F118" s="31"/>
      <c r="G118" s="31"/>
      <c r="H118" s="31"/>
      <c r="I118" s="31"/>
      <c r="J118" s="219"/>
      <c r="K118" s="151"/>
      <c r="L118" s="151"/>
      <c r="M118" s="485"/>
      <c r="N118" s="485"/>
      <c r="O118" s="492"/>
      <c r="P118" s="278"/>
      <c r="Q118" s="18"/>
    </row>
    <row r="119" spans="1:17" ht="21" customHeight="1">
      <c r="A119" s="20"/>
      <c r="B119" s="15"/>
      <c r="C119" s="15"/>
      <c r="D119" s="15"/>
      <c r="E119" s="15"/>
      <c r="F119" s="1788" t="s">
        <v>922</v>
      </c>
      <c r="G119" s="1788"/>
      <c r="H119" s="1788"/>
      <c r="I119" s="1788"/>
      <c r="J119" s="1789"/>
      <c r="K119" s="151">
        <v>0</v>
      </c>
      <c r="L119" s="151">
        <v>0</v>
      </c>
      <c r="M119" s="485">
        <v>0</v>
      </c>
      <c r="N119" s="485">
        <v>0</v>
      </c>
      <c r="O119" s="492">
        <v>0</v>
      </c>
      <c r="P119" s="278" t="str">
        <f>IF(OR(O119&lt;=0,Q119&lt;=0),"-",(((Q119-O119)*100)/O119))</f>
        <v>-</v>
      </c>
      <c r="Q119" s="18">
        <v>16000</v>
      </c>
    </row>
    <row r="120" spans="1:17" ht="21" customHeight="1">
      <c r="A120" s="20"/>
      <c r="B120" s="15"/>
      <c r="C120" s="15"/>
      <c r="D120" s="15"/>
      <c r="E120" s="15"/>
      <c r="F120" s="1668" t="s">
        <v>775</v>
      </c>
      <c r="G120" s="1668"/>
      <c r="H120" s="1668"/>
      <c r="I120" s="1668"/>
      <c r="J120" s="1669"/>
      <c r="K120" s="151">
        <v>0</v>
      </c>
      <c r="L120" s="151">
        <v>0</v>
      </c>
      <c r="M120" s="485">
        <v>0</v>
      </c>
      <c r="N120" s="485">
        <v>0</v>
      </c>
      <c r="O120" s="492">
        <v>0</v>
      </c>
      <c r="P120" s="278" t="str">
        <f>IF(OR(O120&lt;=0,Q120&lt;=0),"-",(((Q120-O120)*100)/O120))</f>
        <v>-</v>
      </c>
      <c r="Q120" s="18">
        <v>2800</v>
      </c>
    </row>
    <row r="121" spans="1:17" ht="21" customHeight="1">
      <c r="A121" s="20"/>
      <c r="B121" s="15"/>
      <c r="C121" s="15"/>
      <c r="D121" s="15"/>
      <c r="E121" s="1625" t="s">
        <v>336</v>
      </c>
      <c r="F121" s="1625"/>
      <c r="G121" s="1625"/>
      <c r="H121" s="1625"/>
      <c r="I121" s="1625"/>
      <c r="J121" s="1626"/>
      <c r="K121" s="18"/>
      <c r="L121" s="18"/>
      <c r="M121" s="483"/>
      <c r="N121" s="483"/>
      <c r="O121" s="535"/>
      <c r="P121" s="1050"/>
      <c r="Q121" s="151"/>
    </row>
    <row r="122" spans="1:17" ht="21" customHeight="1">
      <c r="A122" s="50"/>
      <c r="B122" s="51"/>
      <c r="C122" s="51"/>
      <c r="D122" s="51"/>
      <c r="E122" s="51"/>
      <c r="F122" s="1654" t="s">
        <v>908</v>
      </c>
      <c r="G122" s="1654"/>
      <c r="H122" s="1654"/>
      <c r="I122" s="1654"/>
      <c r="J122" s="1655"/>
      <c r="K122" s="168">
        <v>7970000</v>
      </c>
      <c r="L122" s="168">
        <v>7980000</v>
      </c>
      <c r="M122" s="512">
        <v>0</v>
      </c>
      <c r="N122" s="512">
        <v>0</v>
      </c>
      <c r="O122" s="537">
        <v>0</v>
      </c>
      <c r="P122" s="1054" t="str">
        <f>IF(OR(O122&lt;=0,Q122&lt;=0),"-",(((Q122-O122)*100)/O122))</f>
        <v>-</v>
      </c>
      <c r="Q122" s="168">
        <v>0</v>
      </c>
    </row>
    <row r="123" spans="1:17" ht="21" customHeight="1">
      <c r="A123" s="20"/>
      <c r="B123" s="15"/>
      <c r="C123" s="15"/>
      <c r="D123" s="15"/>
      <c r="E123" s="28" t="s">
        <v>365</v>
      </c>
      <c r="F123" s="14"/>
      <c r="G123" s="14"/>
      <c r="H123" s="14"/>
      <c r="I123" s="14"/>
      <c r="J123" s="17"/>
      <c r="K123" s="151"/>
      <c r="L123" s="151"/>
      <c r="M123" s="485"/>
      <c r="N123" s="485"/>
      <c r="O123" s="492"/>
      <c r="P123" s="1039"/>
      <c r="Q123" s="18"/>
    </row>
    <row r="124" spans="1:17" ht="21" customHeight="1">
      <c r="A124" s="20"/>
      <c r="B124" s="15"/>
      <c r="C124" s="15"/>
      <c r="D124" s="15"/>
      <c r="E124" s="15"/>
      <c r="F124" s="14" t="s">
        <v>909</v>
      </c>
      <c r="G124" s="14"/>
      <c r="H124" s="14"/>
      <c r="I124" s="14"/>
      <c r="J124" s="17"/>
      <c r="K124" s="151">
        <v>0</v>
      </c>
      <c r="L124" s="151">
        <v>0</v>
      </c>
      <c r="M124" s="485">
        <v>1992000</v>
      </c>
      <c r="N124" s="485">
        <v>0</v>
      </c>
      <c r="O124" s="492">
        <v>0</v>
      </c>
      <c r="P124" s="278" t="str">
        <f>IF(OR(O124&lt;=0,Q124&lt;=0),"-",(((Q124-O124)*100)/O124))</f>
        <v>-</v>
      </c>
      <c r="Q124" s="18">
        <v>0</v>
      </c>
    </row>
    <row r="125" spans="1:17" ht="21" customHeight="1">
      <c r="A125" s="44"/>
      <c r="B125" s="45"/>
      <c r="C125" s="45"/>
      <c r="D125" s="45"/>
      <c r="E125" s="45"/>
      <c r="F125" s="46" t="s">
        <v>910</v>
      </c>
      <c r="G125" s="46"/>
      <c r="H125" s="46"/>
      <c r="I125" s="46"/>
      <c r="J125" s="47"/>
      <c r="K125" s="166">
        <v>0</v>
      </c>
      <c r="L125" s="166">
        <v>0</v>
      </c>
      <c r="M125" s="517">
        <v>787000</v>
      </c>
      <c r="N125" s="517">
        <v>0</v>
      </c>
      <c r="O125" s="603">
        <v>0</v>
      </c>
      <c r="P125" s="469" t="str">
        <f>IF(OR(O125&lt;=0,Q125&lt;=0),"-",(((Q125-O125)*100)/O125))</f>
        <v>-</v>
      </c>
      <c r="Q125" s="174">
        <v>0</v>
      </c>
    </row>
    <row r="126" spans="1:17" ht="21" customHeight="1">
      <c r="A126" s="20"/>
      <c r="B126" s="15"/>
      <c r="C126" s="15"/>
      <c r="D126" s="15"/>
      <c r="E126" s="15"/>
      <c r="F126" s="14" t="s">
        <v>911</v>
      </c>
      <c r="G126" s="14"/>
      <c r="H126" s="14"/>
      <c r="I126" s="14"/>
      <c r="J126" s="17"/>
      <c r="K126" s="151">
        <v>0</v>
      </c>
      <c r="L126" s="151">
        <v>0</v>
      </c>
      <c r="M126" s="485">
        <v>857000</v>
      </c>
      <c r="N126" s="485">
        <v>0</v>
      </c>
      <c r="O126" s="492">
        <v>0</v>
      </c>
      <c r="P126" s="278" t="str">
        <f>IF(OR(O126&lt;=0,Q126&lt;=0),"-",(((Q126-O126)*100)/O126))</f>
        <v>-</v>
      </c>
      <c r="Q126" s="18">
        <v>0</v>
      </c>
    </row>
    <row r="127" spans="1:17" ht="21" customHeight="1">
      <c r="A127" s="50"/>
      <c r="B127" s="51"/>
      <c r="C127" s="51"/>
      <c r="D127" s="51"/>
      <c r="E127" s="51"/>
      <c r="F127" s="781" t="s">
        <v>912</v>
      </c>
      <c r="G127" s="85"/>
      <c r="H127" s="85"/>
      <c r="I127" s="85"/>
      <c r="J127" s="86"/>
      <c r="K127" s="168">
        <v>0</v>
      </c>
      <c r="L127" s="168">
        <v>0</v>
      </c>
      <c r="M127" s="512">
        <v>1992000</v>
      </c>
      <c r="N127" s="512">
        <v>0</v>
      </c>
      <c r="O127" s="493">
        <v>0</v>
      </c>
      <c r="P127" s="383" t="str">
        <f>IF(OR(O127&lt;=0,Q127&lt;=0),"-",(((Q127-O127)*100)/O127))</f>
        <v>-</v>
      </c>
      <c r="Q127" s="89">
        <v>0</v>
      </c>
    </row>
    <row r="128" spans="1:17" ht="21" customHeight="1">
      <c r="A128" s="20"/>
      <c r="B128" s="15"/>
      <c r="C128" s="15"/>
      <c r="D128" s="15"/>
      <c r="E128" s="28" t="s">
        <v>431</v>
      </c>
      <c r="F128" s="467"/>
      <c r="G128" s="14"/>
      <c r="H128" s="14"/>
      <c r="I128" s="14"/>
      <c r="J128" s="17"/>
      <c r="K128" s="151"/>
      <c r="L128" s="151"/>
      <c r="M128" s="485"/>
      <c r="N128" s="485"/>
      <c r="O128" s="492"/>
      <c r="P128" s="278"/>
      <c r="Q128" s="18"/>
    </row>
    <row r="129" spans="1:17" ht="21" customHeight="1">
      <c r="A129" s="20"/>
      <c r="B129" s="15"/>
      <c r="C129" s="15"/>
      <c r="D129" s="15"/>
      <c r="E129" s="15"/>
      <c r="F129" s="14" t="s">
        <v>913</v>
      </c>
      <c r="G129" s="14"/>
      <c r="H129" s="14"/>
      <c r="I129" s="14"/>
      <c r="J129" s="17"/>
      <c r="K129" s="151">
        <v>0</v>
      </c>
      <c r="L129" s="151">
        <v>0</v>
      </c>
      <c r="M129" s="485">
        <v>0</v>
      </c>
      <c r="N129" s="485">
        <v>8975000</v>
      </c>
      <c r="O129" s="609">
        <v>0</v>
      </c>
      <c r="P129" s="278" t="str">
        <f>IF(OR(O129&lt;=0,Q129&lt;=0),"-",(((Q129-O129)*100)/O129))</f>
        <v>-</v>
      </c>
      <c r="Q129" s="214">
        <v>0</v>
      </c>
    </row>
    <row r="130" spans="1:17" ht="21" customHeight="1">
      <c r="A130" s="20"/>
      <c r="B130" s="15"/>
      <c r="C130" s="15"/>
      <c r="D130" s="15"/>
      <c r="E130" s="28" t="s">
        <v>492</v>
      </c>
      <c r="F130" s="14"/>
      <c r="G130" s="14"/>
      <c r="H130" s="14"/>
      <c r="I130" s="14"/>
      <c r="J130" s="17"/>
      <c r="K130" s="151"/>
      <c r="L130" s="151"/>
      <c r="M130" s="485"/>
      <c r="N130" s="485"/>
      <c r="O130" s="609"/>
      <c r="P130" s="278"/>
      <c r="Q130" s="214"/>
    </row>
    <row r="131" spans="1:17" ht="21" customHeight="1">
      <c r="A131" s="20"/>
      <c r="B131" s="15"/>
      <c r="C131" s="15"/>
      <c r="D131" s="15"/>
      <c r="E131" s="15"/>
      <c r="F131" s="14" t="s">
        <v>914</v>
      </c>
      <c r="G131" s="14"/>
      <c r="H131" s="14"/>
      <c r="I131" s="14"/>
      <c r="J131" s="17"/>
      <c r="K131" s="151">
        <v>0</v>
      </c>
      <c r="L131" s="151">
        <v>0</v>
      </c>
      <c r="M131" s="485">
        <v>0</v>
      </c>
      <c r="N131" s="485">
        <v>0</v>
      </c>
      <c r="O131" s="609">
        <v>140000</v>
      </c>
      <c r="P131" s="278" t="str">
        <f>IF(OR(O131&lt;=0,Q131&lt;=0),"-",(((Q131-O131)*100)/O131))</f>
        <v>-</v>
      </c>
      <c r="Q131" s="214">
        <v>0</v>
      </c>
    </row>
    <row r="132" spans="1:17" ht="21" customHeight="1">
      <c r="A132" s="90"/>
      <c r="B132" s="91"/>
      <c r="C132" s="91"/>
      <c r="D132" s="91"/>
      <c r="E132" s="679" t="s">
        <v>613</v>
      </c>
      <c r="F132" s="87"/>
      <c r="G132" s="87"/>
      <c r="H132" s="87"/>
      <c r="I132" s="87"/>
      <c r="J132" s="88"/>
      <c r="K132" s="169"/>
      <c r="L132" s="169"/>
      <c r="M132" s="504"/>
      <c r="N132" s="504"/>
      <c r="O132" s="1240"/>
      <c r="P132" s="402"/>
      <c r="Q132" s="1241"/>
    </row>
    <row r="133" spans="1:17" ht="21" customHeight="1">
      <c r="A133" s="50"/>
      <c r="B133" s="51"/>
      <c r="C133" s="51"/>
      <c r="D133" s="51"/>
      <c r="E133" s="51"/>
      <c r="F133" s="85" t="s">
        <v>919</v>
      </c>
      <c r="G133" s="85"/>
      <c r="H133" s="85"/>
      <c r="I133" s="85"/>
      <c r="J133" s="86"/>
      <c r="K133" s="168">
        <v>0</v>
      </c>
      <c r="L133" s="168">
        <v>0</v>
      </c>
      <c r="M133" s="512">
        <v>0</v>
      </c>
      <c r="N133" s="512">
        <v>0</v>
      </c>
      <c r="O133" s="493">
        <v>0</v>
      </c>
      <c r="P133" s="383" t="str">
        <f>IF(OR(O133&lt;=0,Q133&lt;=0),"-",(((Q133-O133)*100)/O133))</f>
        <v>-</v>
      </c>
      <c r="Q133" s="89">
        <v>2400000</v>
      </c>
    </row>
    <row r="134" spans="1:17" ht="21" customHeight="1">
      <c r="A134" s="20"/>
      <c r="B134" s="15"/>
      <c r="C134" s="15"/>
      <c r="D134" s="15"/>
      <c r="E134" s="15"/>
      <c r="F134" s="14" t="s">
        <v>920</v>
      </c>
      <c r="G134" s="14"/>
      <c r="H134" s="14"/>
      <c r="I134" s="14"/>
      <c r="J134" s="17"/>
      <c r="K134" s="151"/>
      <c r="L134" s="151"/>
      <c r="M134" s="485"/>
      <c r="N134" s="485"/>
      <c r="O134" s="492"/>
      <c r="P134" s="278"/>
      <c r="Q134" s="18"/>
    </row>
    <row r="135" spans="1:17" ht="21" customHeight="1">
      <c r="A135" s="20"/>
      <c r="B135" s="15"/>
      <c r="C135" s="15"/>
      <c r="D135" s="15"/>
      <c r="E135" s="1625" t="s">
        <v>105</v>
      </c>
      <c r="F135" s="1625"/>
      <c r="G135" s="1625"/>
      <c r="H135" s="1625"/>
      <c r="I135" s="1625"/>
      <c r="J135" s="1626"/>
      <c r="K135" s="18"/>
      <c r="L135" s="18"/>
      <c r="M135" s="483"/>
      <c r="N135" s="483"/>
      <c r="O135" s="535"/>
      <c r="P135" s="1050"/>
      <c r="Q135" s="151"/>
    </row>
    <row r="136" spans="1:17" ht="21" customHeight="1">
      <c r="A136" s="20"/>
      <c r="B136" s="15"/>
      <c r="C136" s="15"/>
      <c r="D136" s="15"/>
      <c r="E136" s="15"/>
      <c r="F136" s="1622" t="s">
        <v>106</v>
      </c>
      <c r="G136" s="1622"/>
      <c r="H136" s="1622"/>
      <c r="I136" s="1622"/>
      <c r="J136" s="1623"/>
      <c r="K136" s="151">
        <v>0</v>
      </c>
      <c r="L136" s="151">
        <v>0</v>
      </c>
      <c r="M136" s="485">
        <v>0</v>
      </c>
      <c r="N136" s="485">
        <v>0</v>
      </c>
      <c r="O136" s="535">
        <v>0</v>
      </c>
      <c r="P136" s="278" t="str">
        <f>IF(OR(O136&lt;=0,Q136&lt;=0),"-",(((Q136-O136)*100)/O136))</f>
        <v>-</v>
      </c>
      <c r="Q136" s="151">
        <v>0</v>
      </c>
    </row>
    <row r="137" spans="1:17" ht="21" customHeight="1">
      <c r="A137" s="20"/>
      <c r="B137" s="15"/>
      <c r="C137" s="15"/>
      <c r="D137" s="10"/>
      <c r="E137" s="10" t="s">
        <v>107</v>
      </c>
      <c r="F137" s="3"/>
      <c r="G137" s="3"/>
      <c r="H137" s="3"/>
      <c r="I137" s="14"/>
      <c r="J137" s="17"/>
      <c r="K137" s="18"/>
      <c r="L137" s="18"/>
      <c r="M137" s="483"/>
      <c r="N137" s="483"/>
      <c r="O137" s="535"/>
      <c r="P137" s="1050"/>
      <c r="Q137" s="151"/>
    </row>
    <row r="138" spans="1:17" ht="21" customHeight="1">
      <c r="A138" s="20"/>
      <c r="B138" s="15"/>
      <c r="C138" s="15"/>
      <c r="D138" s="15"/>
      <c r="E138" s="15"/>
      <c r="F138" s="1622" t="s">
        <v>108</v>
      </c>
      <c r="G138" s="1622"/>
      <c r="H138" s="1622"/>
      <c r="I138" s="1622"/>
      <c r="J138" s="1623"/>
      <c r="K138" s="18">
        <v>0</v>
      </c>
      <c r="L138" s="18">
        <v>0</v>
      </c>
      <c r="M138" s="483">
        <v>0</v>
      </c>
      <c r="N138" s="483">
        <v>0</v>
      </c>
      <c r="O138" s="535">
        <v>0</v>
      </c>
      <c r="P138" s="278" t="str">
        <f>IF(OR(O138&lt;=0,Q138&lt;=0),"-",(((Q138-O138)*100)/O138))</f>
        <v>-</v>
      </c>
      <c r="Q138" s="151">
        <v>0</v>
      </c>
    </row>
    <row r="139" spans="1:17" ht="21" customHeight="1">
      <c r="A139" s="20"/>
      <c r="B139" s="15"/>
      <c r="C139" s="15"/>
      <c r="D139" s="15"/>
      <c r="E139" s="1625" t="s">
        <v>120</v>
      </c>
      <c r="F139" s="1625"/>
      <c r="G139" s="1625"/>
      <c r="H139" s="1625"/>
      <c r="I139" s="1625"/>
      <c r="J139" s="1626"/>
      <c r="K139" s="18"/>
      <c r="L139" s="18"/>
      <c r="M139" s="483"/>
      <c r="N139" s="483"/>
      <c r="O139" s="535"/>
      <c r="P139" s="1050"/>
      <c r="Q139" s="151"/>
    </row>
    <row r="140" spans="1:17" ht="21" customHeight="1">
      <c r="A140" s="20"/>
      <c r="B140" s="15"/>
      <c r="C140" s="15"/>
      <c r="D140" s="15"/>
      <c r="E140" s="15"/>
      <c r="F140" s="1622" t="s">
        <v>915</v>
      </c>
      <c r="G140" s="1622"/>
      <c r="H140" s="1622"/>
      <c r="I140" s="1622"/>
      <c r="J140" s="1623"/>
      <c r="K140" s="18">
        <v>2485000</v>
      </c>
      <c r="L140" s="18">
        <v>997700</v>
      </c>
      <c r="M140" s="483">
        <v>0</v>
      </c>
      <c r="N140" s="483">
        <v>0</v>
      </c>
      <c r="O140" s="535">
        <v>0</v>
      </c>
      <c r="P140" s="1052" t="str">
        <f>IF(OR(O140&lt;=0,Q140&lt;=0),"-",(((Q140-O140)*100)/O140))</f>
        <v>-</v>
      </c>
      <c r="Q140" s="151">
        <v>0</v>
      </c>
    </row>
    <row r="141" spans="1:17" ht="21" customHeight="1">
      <c r="A141" s="20"/>
      <c r="B141" s="15"/>
      <c r="C141" s="15"/>
      <c r="D141" s="15"/>
      <c r="E141" s="15"/>
      <c r="F141" s="1622" t="s">
        <v>916</v>
      </c>
      <c r="G141" s="1622"/>
      <c r="H141" s="1622"/>
      <c r="I141" s="1622"/>
      <c r="J141" s="1623"/>
      <c r="K141" s="151">
        <v>0</v>
      </c>
      <c r="L141" s="151">
        <v>0</v>
      </c>
      <c r="M141" s="485">
        <v>0</v>
      </c>
      <c r="N141" s="483">
        <v>0</v>
      </c>
      <c r="O141" s="535">
        <v>0</v>
      </c>
      <c r="P141" s="1050" t="str">
        <f>IF(OR(O141&lt;=0,Q141&lt;=0),"-",(((Q141-O141)*100)/O141))</f>
        <v>-</v>
      </c>
      <c r="Q141" s="151">
        <v>0</v>
      </c>
    </row>
    <row r="142" spans="1:17" ht="21" customHeight="1">
      <c r="A142" s="20"/>
      <c r="B142" s="15"/>
      <c r="C142" s="15"/>
      <c r="D142" s="15"/>
      <c r="E142" s="15"/>
      <c r="F142" s="1622" t="s">
        <v>917</v>
      </c>
      <c r="G142" s="1622"/>
      <c r="H142" s="1622"/>
      <c r="I142" s="1622"/>
      <c r="J142" s="1623"/>
      <c r="K142" s="18">
        <v>80000</v>
      </c>
      <c r="L142" s="18">
        <v>0</v>
      </c>
      <c r="M142" s="483">
        <v>0</v>
      </c>
      <c r="N142" s="483">
        <v>0</v>
      </c>
      <c r="O142" s="535">
        <v>0</v>
      </c>
      <c r="P142" s="1050" t="str">
        <f>IF(OR(O142&lt;=0,Q142&lt;=0),"-",(((Q142-O142)*100)/O142))</f>
        <v>-</v>
      </c>
      <c r="Q142" s="151">
        <v>0</v>
      </c>
    </row>
    <row r="143" spans="1:17" ht="21" customHeight="1">
      <c r="A143" s="50"/>
      <c r="B143" s="51"/>
      <c r="C143" s="51"/>
      <c r="D143" s="51"/>
      <c r="E143" s="51"/>
      <c r="F143" s="85" t="s">
        <v>918</v>
      </c>
      <c r="G143" s="85"/>
      <c r="H143" s="85"/>
      <c r="I143" s="85"/>
      <c r="J143" s="85"/>
      <c r="K143" s="89">
        <v>0</v>
      </c>
      <c r="L143" s="89">
        <v>400000</v>
      </c>
      <c r="M143" s="484">
        <v>0</v>
      </c>
      <c r="N143" s="484">
        <v>0</v>
      </c>
      <c r="O143" s="537">
        <v>0</v>
      </c>
      <c r="P143" s="1055" t="str">
        <f>IF(OR(O143&lt;=0,Q143&lt;=0),"-",(((Q143-O143)*100)/O143))</f>
        <v>-</v>
      </c>
      <c r="Q143" s="168">
        <v>0</v>
      </c>
    </row>
    <row r="144" spans="1:17" ht="21" customHeight="1">
      <c r="A144" s="20"/>
      <c r="B144" s="15"/>
      <c r="C144" s="15"/>
      <c r="D144" s="15"/>
      <c r="E144" s="28" t="s">
        <v>431</v>
      </c>
      <c r="F144" s="14"/>
      <c r="G144" s="14"/>
      <c r="H144" s="14"/>
      <c r="I144" s="14"/>
      <c r="J144" s="14"/>
      <c r="K144" s="18"/>
      <c r="L144" s="18"/>
      <c r="M144" s="483"/>
      <c r="N144" s="483"/>
      <c r="O144" s="492"/>
      <c r="P144" s="1050"/>
      <c r="Q144" s="18"/>
    </row>
    <row r="145" spans="1:17" ht="21" customHeight="1">
      <c r="A145" s="20"/>
      <c r="B145" s="15"/>
      <c r="C145" s="15"/>
      <c r="D145" s="15"/>
      <c r="E145" s="15"/>
      <c r="F145" s="1622" t="s">
        <v>923</v>
      </c>
      <c r="G145" s="1622"/>
      <c r="H145" s="1622"/>
      <c r="I145" s="1622"/>
      <c r="J145" s="1623"/>
      <c r="K145" s="18">
        <v>0</v>
      </c>
      <c r="L145" s="18">
        <v>0</v>
      </c>
      <c r="M145" s="483">
        <v>0</v>
      </c>
      <c r="N145" s="483">
        <v>2967000</v>
      </c>
      <c r="O145" s="492">
        <v>0</v>
      </c>
      <c r="P145" s="1050" t="str">
        <f>IF(OR(O145&lt;=0,Q145&lt;=0),"-",(((Q145-O145)*100)/O145))</f>
        <v>-</v>
      </c>
      <c r="Q145" s="18">
        <v>0</v>
      </c>
    </row>
    <row r="146" spans="1:17" ht="21" customHeight="1">
      <c r="A146" s="50"/>
      <c r="B146" s="51"/>
      <c r="C146" s="51"/>
      <c r="D146" s="51"/>
      <c r="E146" s="33" t="s">
        <v>121</v>
      </c>
      <c r="F146" s="51"/>
      <c r="G146" s="51"/>
      <c r="H146" s="51"/>
      <c r="I146" s="51"/>
      <c r="J146" s="51"/>
      <c r="K146" s="89">
        <v>1670495.07</v>
      </c>
      <c r="L146" s="89">
        <v>3061762.08</v>
      </c>
      <c r="M146" s="484">
        <v>2397139.94</v>
      </c>
      <c r="N146" s="484">
        <v>2221894</v>
      </c>
      <c r="O146" s="493">
        <v>500000</v>
      </c>
      <c r="P146" s="1054">
        <f>IF(OR(O146&lt;=0,Q146&lt;=0),"-",(((Q146-O146)*100)/O146))</f>
        <v>-60</v>
      </c>
      <c r="Q146" s="89">
        <v>200000</v>
      </c>
    </row>
    <row r="147" spans="1:17" ht="21" customHeight="1">
      <c r="A147" s="1752" t="s">
        <v>157</v>
      </c>
      <c r="B147" s="1753"/>
      <c r="C147" s="1753"/>
      <c r="D147" s="1753"/>
      <c r="E147" s="1753"/>
      <c r="F147" s="1753"/>
      <c r="G147" s="1753"/>
      <c r="H147" s="1753"/>
      <c r="I147" s="1753"/>
      <c r="J147" s="1754"/>
      <c r="K147" s="93">
        <f>SUM(K59:K146)</f>
        <v>12258995.07</v>
      </c>
      <c r="L147" s="93">
        <f>SUM(L59:L146)</f>
        <v>12552162.08</v>
      </c>
      <c r="M147" s="93">
        <f>SUM(M59:M146)</f>
        <v>8201589.9399999995</v>
      </c>
      <c r="N147" s="654">
        <f>SUM(N59:N146)</f>
        <v>14235594</v>
      </c>
      <c r="O147" s="496">
        <f>SUM(O59:O146)</f>
        <v>919200</v>
      </c>
      <c r="P147" s="1048">
        <f>IF(OR(O147&lt;=0,Q147&lt;=0),"-",(((Q147-O147)*100)/O147))</f>
        <v>210.03046127067014</v>
      </c>
      <c r="Q147" s="93">
        <f>SUM(Q59:Q146)</f>
        <v>2849800</v>
      </c>
    </row>
    <row r="148" spans="1:17" s="25" customFormat="1" ht="21" customHeight="1">
      <c r="A148" s="50"/>
      <c r="B148" s="51"/>
      <c r="C148" s="51"/>
      <c r="D148" s="51"/>
      <c r="E148" s="33" t="s">
        <v>250</v>
      </c>
      <c r="F148" s="76"/>
      <c r="G148" s="77"/>
      <c r="H148" s="77"/>
      <c r="I148" s="77"/>
      <c r="J148" s="78"/>
      <c r="K148" s="89"/>
      <c r="L148" s="89"/>
      <c r="M148" s="484"/>
      <c r="N148" s="484"/>
      <c r="O148" s="604"/>
      <c r="P148" s="1036"/>
      <c r="Q148" s="177"/>
    </row>
    <row r="149" spans="1:17" s="25" customFormat="1" ht="21" customHeight="1">
      <c r="A149" s="20"/>
      <c r="B149" s="15"/>
      <c r="C149" s="15"/>
      <c r="D149" s="15"/>
      <c r="E149" s="15"/>
      <c r="F149" s="1668" t="s">
        <v>924</v>
      </c>
      <c r="G149" s="1668"/>
      <c r="H149" s="1668"/>
      <c r="I149" s="1668"/>
      <c r="J149" s="1669"/>
      <c r="K149" s="151">
        <v>0</v>
      </c>
      <c r="L149" s="151">
        <v>699000</v>
      </c>
      <c r="M149" s="485">
        <v>0</v>
      </c>
      <c r="N149" s="485">
        <v>0</v>
      </c>
      <c r="O149" s="492">
        <v>0</v>
      </c>
      <c r="P149" s="1052" t="str">
        <f>IF(OR(O149&lt;=0,Q149&lt;=0),"-",(((Q149-O149)*100)/O149))</f>
        <v>-</v>
      </c>
      <c r="Q149" s="18">
        <v>0</v>
      </c>
    </row>
    <row r="150" spans="1:17" s="25" customFormat="1" ht="21" customHeight="1">
      <c r="A150" s="90"/>
      <c r="B150" s="91"/>
      <c r="C150" s="91"/>
      <c r="D150" s="91"/>
      <c r="E150" s="91"/>
      <c r="F150" s="1674" t="s">
        <v>109</v>
      </c>
      <c r="G150" s="1674"/>
      <c r="H150" s="1674"/>
      <c r="I150" s="1674"/>
      <c r="J150" s="1675"/>
      <c r="K150" s="92"/>
      <c r="L150" s="92"/>
      <c r="M150" s="520"/>
      <c r="N150" s="520"/>
      <c r="O150" s="547"/>
      <c r="P150" s="1451"/>
      <c r="Q150" s="92"/>
    </row>
    <row r="151" spans="1:17" s="25" customFormat="1" ht="21" customHeight="1">
      <c r="A151" s="50"/>
      <c r="B151" s="51"/>
      <c r="C151" s="51"/>
      <c r="D151" s="51"/>
      <c r="E151" s="51"/>
      <c r="F151" s="1673" t="s">
        <v>925</v>
      </c>
      <c r="G151" s="1673"/>
      <c r="H151" s="1673"/>
      <c r="I151" s="1673"/>
      <c r="J151" s="1686"/>
      <c r="K151" s="168">
        <v>5000000</v>
      </c>
      <c r="L151" s="168">
        <v>4965000</v>
      </c>
      <c r="M151" s="512">
        <v>0</v>
      </c>
      <c r="N151" s="512">
        <v>0</v>
      </c>
      <c r="O151" s="493">
        <v>0</v>
      </c>
      <c r="P151" s="1054" t="str">
        <f>IF(OR(O151&lt;=0,Q151&lt;=0),"-",(((Q151-O151)*100)/O151))</f>
        <v>-</v>
      </c>
      <c r="Q151" s="89">
        <v>0</v>
      </c>
    </row>
    <row r="152" spans="1:17" s="25" customFormat="1" ht="21" customHeight="1">
      <c r="A152" s="50"/>
      <c r="B152" s="51"/>
      <c r="C152" s="51"/>
      <c r="D152" s="51"/>
      <c r="E152" s="51"/>
      <c r="F152" s="1673" t="s">
        <v>926</v>
      </c>
      <c r="G152" s="1673"/>
      <c r="H152" s="1673"/>
      <c r="I152" s="1673"/>
      <c r="J152" s="1686"/>
      <c r="K152" s="168">
        <v>0</v>
      </c>
      <c r="L152" s="168">
        <v>635000</v>
      </c>
      <c r="M152" s="512">
        <v>0</v>
      </c>
      <c r="N152" s="512">
        <v>0</v>
      </c>
      <c r="O152" s="493">
        <v>0</v>
      </c>
      <c r="P152" s="1054" t="str">
        <f>IF(OR(O152&lt;=0,Q152&lt;=0),"-",(((Q152-O152)*100)/O152))</f>
        <v>-</v>
      </c>
      <c r="Q152" s="89">
        <v>0</v>
      </c>
    </row>
    <row r="153" spans="1:17" s="25" customFormat="1" ht="21" customHeight="1">
      <c r="A153" s="20"/>
      <c r="B153" s="15"/>
      <c r="C153" s="15"/>
      <c r="D153" s="15"/>
      <c r="E153" s="15"/>
      <c r="F153" s="1668" t="s">
        <v>110</v>
      </c>
      <c r="G153" s="1668"/>
      <c r="H153" s="1668"/>
      <c r="I153" s="1668"/>
      <c r="J153" s="1669"/>
      <c r="K153" s="18"/>
      <c r="L153" s="18"/>
      <c r="M153" s="483"/>
      <c r="N153" s="483"/>
      <c r="O153" s="967"/>
      <c r="P153" s="1057"/>
      <c r="Q153" s="176"/>
    </row>
    <row r="154" spans="1:17" s="25" customFormat="1" ht="21" customHeight="1">
      <c r="A154" s="50"/>
      <c r="B154" s="51"/>
      <c r="C154" s="51"/>
      <c r="D154" s="51"/>
      <c r="E154" s="171" t="s">
        <v>365</v>
      </c>
      <c r="F154" s="76"/>
      <c r="G154" s="76"/>
      <c r="H154" s="76"/>
      <c r="I154" s="76"/>
      <c r="J154" s="132"/>
      <c r="K154" s="89"/>
      <c r="L154" s="89"/>
      <c r="M154" s="484"/>
      <c r="N154" s="484"/>
      <c r="O154" s="604"/>
      <c r="P154" s="1058"/>
      <c r="Q154" s="177"/>
    </row>
    <row r="155" spans="1:17" s="25" customFormat="1" ht="21" customHeight="1">
      <c r="A155" s="20"/>
      <c r="B155" s="15"/>
      <c r="C155" s="15"/>
      <c r="D155" s="15"/>
      <c r="E155" s="28"/>
      <c r="F155" s="1668" t="s">
        <v>927</v>
      </c>
      <c r="G155" s="1668"/>
      <c r="H155" s="1668"/>
      <c r="I155" s="1668"/>
      <c r="J155" s="1669"/>
      <c r="K155" s="18">
        <v>0</v>
      </c>
      <c r="L155" s="18">
        <v>0</v>
      </c>
      <c r="M155" s="483">
        <v>1695000</v>
      </c>
      <c r="N155" s="483">
        <v>0</v>
      </c>
      <c r="O155" s="492">
        <v>0</v>
      </c>
      <c r="P155" s="1052" t="str">
        <f>IF(OR(O155&lt;=0,Q155&lt;=0),"-",(((Q155-O155)*100)/O155))</f>
        <v>-</v>
      </c>
      <c r="Q155" s="18">
        <v>0</v>
      </c>
    </row>
    <row r="156" spans="1:17" s="25" customFormat="1" ht="21" customHeight="1">
      <c r="A156" s="20"/>
      <c r="B156" s="15"/>
      <c r="C156" s="15"/>
      <c r="D156" s="15"/>
      <c r="E156" s="28"/>
      <c r="F156" s="1668" t="s">
        <v>928</v>
      </c>
      <c r="G156" s="1668"/>
      <c r="H156" s="1668"/>
      <c r="I156" s="1668"/>
      <c r="J156" s="1669"/>
      <c r="K156" s="18">
        <v>0</v>
      </c>
      <c r="L156" s="18">
        <v>149000</v>
      </c>
      <c r="M156" s="483">
        <v>7000</v>
      </c>
      <c r="N156" s="483">
        <v>0</v>
      </c>
      <c r="O156" s="492">
        <v>0</v>
      </c>
      <c r="P156" s="1056" t="str">
        <f>IF(OR(O156&lt;=0,Q156&lt;=0),"-",(((Q156-O156)*100)/O156))</f>
        <v>-</v>
      </c>
      <c r="Q156" s="18">
        <v>0</v>
      </c>
    </row>
    <row r="157" spans="1:17" s="25" customFormat="1" ht="21" customHeight="1">
      <c r="A157" s="50"/>
      <c r="B157" s="51"/>
      <c r="C157" s="51"/>
      <c r="D157" s="51"/>
      <c r="E157" s="171" t="s">
        <v>431</v>
      </c>
      <c r="F157" s="76"/>
      <c r="G157" s="76"/>
      <c r="H157" s="76"/>
      <c r="I157" s="76"/>
      <c r="J157" s="132"/>
      <c r="K157" s="89"/>
      <c r="L157" s="89"/>
      <c r="M157" s="484"/>
      <c r="N157" s="484"/>
      <c r="O157" s="493"/>
      <c r="P157" s="1059"/>
      <c r="Q157" s="89"/>
    </row>
    <row r="158" spans="1:17" s="25" customFormat="1" ht="21" customHeight="1">
      <c r="A158" s="20"/>
      <c r="B158" s="15"/>
      <c r="C158" s="15"/>
      <c r="D158" s="15"/>
      <c r="E158" s="28"/>
      <c r="F158" s="1801" t="s">
        <v>516</v>
      </c>
      <c r="G158" s="1803"/>
      <c r="H158" s="1803"/>
      <c r="I158" s="1803"/>
      <c r="J158" s="1804"/>
      <c r="K158" s="18"/>
      <c r="L158" s="18"/>
      <c r="M158" s="483"/>
      <c r="N158" s="483"/>
      <c r="O158" s="492"/>
      <c r="P158" s="1056"/>
      <c r="Q158" s="18"/>
    </row>
    <row r="159" spans="1:17" s="25" customFormat="1" ht="21" customHeight="1">
      <c r="A159" s="20"/>
      <c r="B159" s="15"/>
      <c r="C159" s="15"/>
      <c r="D159" s="15"/>
      <c r="E159" s="28"/>
      <c r="F159" s="1668" t="s">
        <v>929</v>
      </c>
      <c r="G159" s="1668"/>
      <c r="H159" s="1668"/>
      <c r="I159" s="1668"/>
      <c r="J159" s="1669"/>
      <c r="K159" s="18">
        <v>0</v>
      </c>
      <c r="L159" s="18">
        <v>0</v>
      </c>
      <c r="M159" s="483">
        <v>0</v>
      </c>
      <c r="N159" s="483">
        <v>300000</v>
      </c>
      <c r="O159" s="492">
        <v>0</v>
      </c>
      <c r="P159" s="1056" t="str">
        <f>IF(OR(O159&lt;=0,Q159&lt;=0),"-",(((Q159-O159)*100)/O159))</f>
        <v>-</v>
      </c>
      <c r="Q159" s="18">
        <v>0</v>
      </c>
    </row>
    <row r="160" spans="1:17" s="25" customFormat="1" ht="21" customHeight="1">
      <c r="A160" s="50"/>
      <c r="B160" s="51"/>
      <c r="C160" s="51"/>
      <c r="D160" s="51"/>
      <c r="E160" s="171"/>
      <c r="F160" s="1801" t="s">
        <v>930</v>
      </c>
      <c r="G160" s="1801"/>
      <c r="H160" s="1801"/>
      <c r="I160" s="1801"/>
      <c r="J160" s="1802"/>
      <c r="K160" s="89">
        <v>0</v>
      </c>
      <c r="L160" s="89">
        <v>0</v>
      </c>
      <c r="M160" s="484">
        <v>0</v>
      </c>
      <c r="N160" s="484">
        <v>82000</v>
      </c>
      <c r="O160" s="493">
        <v>100000</v>
      </c>
      <c r="P160" s="1054">
        <f>IF(OR(O160&lt;=0,Q160&lt;=0),"-",(((Q160-O160)*100)/O160))</f>
        <v>900</v>
      </c>
      <c r="Q160" s="89">
        <v>1000000</v>
      </c>
    </row>
    <row r="161" spans="1:17" ht="21" customHeight="1">
      <c r="A161" s="1752" t="s">
        <v>158</v>
      </c>
      <c r="B161" s="1753"/>
      <c r="C161" s="1753"/>
      <c r="D161" s="1753"/>
      <c r="E161" s="1753"/>
      <c r="F161" s="1753"/>
      <c r="G161" s="1753"/>
      <c r="H161" s="1753"/>
      <c r="I161" s="1753"/>
      <c r="J161" s="1754"/>
      <c r="K161" s="93">
        <f>SUM(K149:K160)</f>
        <v>5000000</v>
      </c>
      <c r="L161" s="93">
        <f>SUM(L149:L160)</f>
        <v>6448000</v>
      </c>
      <c r="M161" s="93">
        <f>SUM(M149:M160)</f>
        <v>1702000</v>
      </c>
      <c r="N161" s="521">
        <f>SUM(N149:N160)</f>
        <v>382000</v>
      </c>
      <c r="O161" s="496">
        <f>SUM(O149:O160)</f>
        <v>100000</v>
      </c>
      <c r="P161" s="1060">
        <f>IF(OR(O161&lt;=0,Q161&lt;=0),"-",(((Q161-O161)*100)/O161))</f>
        <v>900</v>
      </c>
      <c r="Q161" s="711">
        <f>SUM(Q149:Q160)</f>
        <v>1000000</v>
      </c>
    </row>
    <row r="162" spans="1:17" ht="20.25" thickBot="1">
      <c r="A162" s="1656" t="s">
        <v>160</v>
      </c>
      <c r="B162" s="1657"/>
      <c r="C162" s="1657"/>
      <c r="D162" s="1657"/>
      <c r="E162" s="1657"/>
      <c r="F162" s="1657"/>
      <c r="G162" s="1657"/>
      <c r="H162" s="1657"/>
      <c r="I162" s="1657"/>
      <c r="J162" s="1658"/>
      <c r="K162" s="37">
        <f>SUM(K147+K161)</f>
        <v>17258995.07</v>
      </c>
      <c r="L162" s="37">
        <f>SUM(L147+L161)</f>
        <v>19000162.08</v>
      </c>
      <c r="M162" s="37">
        <f>SUM(M147+M161)</f>
        <v>9903589.94</v>
      </c>
      <c r="N162" s="797">
        <f>SUM(N147+N161)</f>
        <v>14617594</v>
      </c>
      <c r="O162" s="549">
        <f>SUM(O147+O161)</f>
        <v>1019200</v>
      </c>
      <c r="P162" s="1049">
        <f>IF(OR(O162&lt;=0,Q162&lt;=0),"-",(((Q162-O162)*100)/O162))</f>
        <v>277.7276295133438</v>
      </c>
      <c r="Q162" s="713">
        <f>SUM(Q147+Q161)</f>
        <v>3849800</v>
      </c>
    </row>
    <row r="163" spans="1:17" ht="21" thickBot="1" thickTop="1">
      <c r="A163" s="1805" t="s">
        <v>99</v>
      </c>
      <c r="B163" s="1806"/>
      <c r="C163" s="1806"/>
      <c r="D163" s="1806"/>
      <c r="E163" s="1806"/>
      <c r="F163" s="1806"/>
      <c r="G163" s="1806"/>
      <c r="H163" s="1806"/>
      <c r="I163" s="1806"/>
      <c r="J163" s="1807"/>
      <c r="K163" s="468">
        <f>SUM(K19+K55+K162)</f>
        <v>35400907.02</v>
      </c>
      <c r="L163" s="468">
        <f>SUM(L19+L55+L162)</f>
        <v>40939884.14</v>
      </c>
      <c r="M163" s="468">
        <f>SUM(M19+M55+M162)</f>
        <v>34318677.17</v>
      </c>
      <c r="N163" s="802">
        <f>SUM(N19+N55+N162)</f>
        <v>42643466.620000005</v>
      </c>
      <c r="O163" s="942">
        <f>SUM(O19+O55+O162)</f>
        <v>33792200</v>
      </c>
      <c r="P163" s="1061">
        <f>IF(OR(O163&lt;=0,Q163&lt;=0),"-",(((Q163-O163)*100)/O163))</f>
        <v>15.97853942625813</v>
      </c>
      <c r="Q163" s="729">
        <f>SUM(Q19+Q55+Q162)</f>
        <v>39191700</v>
      </c>
    </row>
    <row r="164" spans="1:17" ht="21.75" thickTop="1">
      <c r="A164" s="1707" t="s">
        <v>67</v>
      </c>
      <c r="B164" s="1708"/>
      <c r="C164" s="1708"/>
      <c r="D164" s="1708"/>
      <c r="E164" s="1708"/>
      <c r="F164" s="1708"/>
      <c r="G164" s="1708"/>
      <c r="H164" s="1708"/>
      <c r="I164" s="1708"/>
      <c r="J164" s="133"/>
      <c r="K164" s="89"/>
      <c r="L164" s="89"/>
      <c r="M164" s="484"/>
      <c r="N164" s="484"/>
      <c r="O164" s="605"/>
      <c r="P164" s="1055"/>
      <c r="Q164" s="184"/>
    </row>
    <row r="165" spans="1:17" ht="18.75">
      <c r="A165" s="2"/>
      <c r="B165" s="1624" t="s">
        <v>512</v>
      </c>
      <c r="C165" s="1625"/>
      <c r="D165" s="1625"/>
      <c r="E165" s="1625"/>
      <c r="F165" s="1625"/>
      <c r="G165" s="1625"/>
      <c r="H165" s="1625"/>
      <c r="I165" s="1625"/>
      <c r="J165" s="1626"/>
      <c r="K165" s="18"/>
      <c r="L165" s="18"/>
      <c r="M165" s="483"/>
      <c r="N165" s="483"/>
      <c r="O165" s="606"/>
      <c r="P165" s="1050"/>
      <c r="Q165" s="178"/>
    </row>
    <row r="166" spans="1:17" ht="18.75">
      <c r="A166" s="50"/>
      <c r="B166" s="51"/>
      <c r="C166" s="1632" t="s">
        <v>243</v>
      </c>
      <c r="D166" s="1632"/>
      <c r="E166" s="1632"/>
      <c r="F166" s="1632"/>
      <c r="G166" s="1632"/>
      <c r="H166" s="1632"/>
      <c r="I166" s="1632"/>
      <c r="J166" s="1633"/>
      <c r="K166" s="89"/>
      <c r="L166" s="89"/>
      <c r="M166" s="484"/>
      <c r="N166" s="484"/>
      <c r="O166" s="592"/>
      <c r="P166" s="1038"/>
      <c r="Q166" s="134"/>
    </row>
    <row r="167" spans="1:17" ht="18.75">
      <c r="A167" s="20"/>
      <c r="B167" s="15"/>
      <c r="C167" s="15"/>
      <c r="D167" s="10" t="s">
        <v>245</v>
      </c>
      <c r="E167" s="15"/>
      <c r="F167" s="15"/>
      <c r="G167" s="15"/>
      <c r="H167" s="15"/>
      <c r="I167" s="15"/>
      <c r="J167" s="69"/>
      <c r="K167" s="18"/>
      <c r="L167" s="18"/>
      <c r="M167" s="483"/>
      <c r="N167" s="483"/>
      <c r="O167" s="606"/>
      <c r="P167" s="1050"/>
      <c r="Q167" s="178"/>
    </row>
    <row r="168" spans="1:17" ht="18.75">
      <c r="A168" s="20"/>
      <c r="B168" s="15"/>
      <c r="C168" s="15"/>
      <c r="D168" s="15"/>
      <c r="E168" s="14" t="s">
        <v>142</v>
      </c>
      <c r="F168" s="14"/>
      <c r="G168" s="14"/>
      <c r="H168" s="14"/>
      <c r="I168" s="14"/>
      <c r="J168" s="17"/>
      <c r="K168" s="18"/>
      <c r="L168" s="18"/>
      <c r="M168" s="483"/>
      <c r="N168" s="483"/>
      <c r="O168" s="606"/>
      <c r="P168" s="1050"/>
      <c r="Q168" s="178"/>
    </row>
    <row r="169" spans="1:17" ht="18.75">
      <c r="A169" s="90"/>
      <c r="B169" s="91"/>
      <c r="C169" s="91"/>
      <c r="D169" s="91"/>
      <c r="E169" s="87"/>
      <c r="F169" s="87" t="s">
        <v>931</v>
      </c>
      <c r="G169" s="87"/>
      <c r="H169" s="87"/>
      <c r="I169" s="87"/>
      <c r="J169" s="88"/>
      <c r="K169" s="92">
        <v>543800</v>
      </c>
      <c r="L169" s="92">
        <v>660020</v>
      </c>
      <c r="M169" s="520">
        <v>0</v>
      </c>
      <c r="N169" s="520">
        <v>0</v>
      </c>
      <c r="O169" s="1242">
        <v>0</v>
      </c>
      <c r="P169" s="1053" t="str">
        <f aca="true" t="shared" si="6" ref="P169:P174">IF(OR(O169&lt;=0,Q169&lt;=0),"-",(((Q169-O169)*100)/O169))</f>
        <v>-</v>
      </c>
      <c r="Q169" s="1243">
        <v>0</v>
      </c>
    </row>
    <row r="170" spans="1:17" ht="18.75">
      <c r="A170" s="50"/>
      <c r="B170" s="51"/>
      <c r="C170" s="51"/>
      <c r="D170" s="51"/>
      <c r="E170" s="85"/>
      <c r="F170" s="85" t="s">
        <v>932</v>
      </c>
      <c r="G170" s="85"/>
      <c r="H170" s="85"/>
      <c r="I170" s="85"/>
      <c r="J170" s="86"/>
      <c r="K170" s="89">
        <v>187621</v>
      </c>
      <c r="L170" s="89">
        <v>0</v>
      </c>
      <c r="M170" s="484">
        <v>0</v>
      </c>
      <c r="N170" s="484">
        <v>0</v>
      </c>
      <c r="O170" s="605">
        <v>0</v>
      </c>
      <c r="P170" s="1054" t="str">
        <f t="shared" si="6"/>
        <v>-</v>
      </c>
      <c r="Q170" s="184">
        <v>0</v>
      </c>
    </row>
    <row r="171" spans="1:17" ht="18.75">
      <c r="A171" s="20"/>
      <c r="B171" s="15"/>
      <c r="C171" s="15"/>
      <c r="D171" s="15"/>
      <c r="E171" s="14"/>
      <c r="F171" s="14" t="s">
        <v>933</v>
      </c>
      <c r="G171" s="14"/>
      <c r="H171" s="14"/>
      <c r="I171" s="14"/>
      <c r="J171" s="17"/>
      <c r="K171" s="151">
        <v>27825</v>
      </c>
      <c r="L171" s="151">
        <v>0</v>
      </c>
      <c r="M171" s="485"/>
      <c r="N171" s="485"/>
      <c r="O171" s="606">
        <v>0</v>
      </c>
      <c r="P171" s="1052" t="str">
        <f t="shared" si="6"/>
        <v>-</v>
      </c>
      <c r="Q171" s="178">
        <v>0</v>
      </c>
    </row>
    <row r="172" spans="1:17" ht="18.75">
      <c r="A172" s="50"/>
      <c r="B172" s="51"/>
      <c r="C172" s="51"/>
      <c r="D172" s="51"/>
      <c r="E172" s="85"/>
      <c r="F172" s="85" t="s">
        <v>934</v>
      </c>
      <c r="G172" s="85"/>
      <c r="H172" s="85"/>
      <c r="I172" s="85"/>
      <c r="J172" s="86"/>
      <c r="K172" s="168">
        <v>0</v>
      </c>
      <c r="L172" s="168">
        <v>0</v>
      </c>
      <c r="M172" s="512">
        <v>47950</v>
      </c>
      <c r="N172" s="512">
        <v>0</v>
      </c>
      <c r="O172" s="605">
        <v>0</v>
      </c>
      <c r="P172" s="1055" t="str">
        <f t="shared" si="6"/>
        <v>-</v>
      </c>
      <c r="Q172" s="184">
        <v>0</v>
      </c>
    </row>
    <row r="173" spans="1:17" ht="18.75">
      <c r="A173" s="20"/>
      <c r="B173" s="15"/>
      <c r="C173" s="15"/>
      <c r="D173" s="15"/>
      <c r="E173" s="14"/>
      <c r="F173" s="1622" t="s">
        <v>935</v>
      </c>
      <c r="G173" s="1622"/>
      <c r="H173" s="1622"/>
      <c r="I173" s="1622"/>
      <c r="J173" s="1623"/>
      <c r="K173" s="18">
        <v>41050</v>
      </c>
      <c r="L173" s="18">
        <v>126500</v>
      </c>
      <c r="M173" s="483">
        <v>0</v>
      </c>
      <c r="N173" s="483">
        <v>0</v>
      </c>
      <c r="O173" s="606">
        <v>0</v>
      </c>
      <c r="P173" s="1052" t="str">
        <f t="shared" si="6"/>
        <v>-</v>
      </c>
      <c r="Q173" s="178">
        <v>0</v>
      </c>
    </row>
    <row r="174" spans="1:17" ht="18.75">
      <c r="A174" s="50"/>
      <c r="B174" s="51"/>
      <c r="C174" s="51"/>
      <c r="D174" s="51"/>
      <c r="E174" s="85"/>
      <c r="F174" s="85" t="s">
        <v>936</v>
      </c>
      <c r="G174" s="85"/>
      <c r="H174" s="85"/>
      <c r="I174" s="85"/>
      <c r="J174" s="86"/>
      <c r="K174" s="168">
        <v>0</v>
      </c>
      <c r="L174" s="168"/>
      <c r="M174" s="512">
        <v>216259</v>
      </c>
      <c r="N174" s="512">
        <v>0</v>
      </c>
      <c r="O174" s="605">
        <v>0</v>
      </c>
      <c r="P174" s="1055" t="str">
        <f t="shared" si="6"/>
        <v>-</v>
      </c>
      <c r="Q174" s="184">
        <v>0</v>
      </c>
    </row>
    <row r="175" spans="1:17" ht="18.75">
      <c r="A175" s="20"/>
      <c r="B175" s="15"/>
      <c r="C175" s="15"/>
      <c r="D175" s="15"/>
      <c r="E175" s="28" t="s">
        <v>431</v>
      </c>
      <c r="F175" s="14"/>
      <c r="G175" s="14"/>
      <c r="H175" s="14"/>
      <c r="I175" s="14"/>
      <c r="J175" s="17"/>
      <c r="K175" s="151"/>
      <c r="L175" s="151"/>
      <c r="M175" s="485"/>
      <c r="N175" s="485"/>
      <c r="O175" s="606"/>
      <c r="P175" s="1052"/>
      <c r="Q175" s="178"/>
    </row>
    <row r="176" spans="1:17" ht="18.75">
      <c r="A176" s="20"/>
      <c r="B176" s="15"/>
      <c r="C176" s="15"/>
      <c r="D176" s="15"/>
      <c r="E176" s="14"/>
      <c r="F176" s="14" t="s">
        <v>937</v>
      </c>
      <c r="G176" s="14"/>
      <c r="H176" s="14"/>
      <c r="I176" s="14"/>
      <c r="J176" s="17"/>
      <c r="K176" s="151">
        <v>0</v>
      </c>
      <c r="L176" s="151">
        <v>0</v>
      </c>
      <c r="M176" s="485">
        <v>0</v>
      </c>
      <c r="N176" s="485">
        <v>29205</v>
      </c>
      <c r="O176" s="606">
        <v>0</v>
      </c>
      <c r="P176" s="1052" t="str">
        <f>IF(OR(O176&lt;=0,Q176&lt;=0),"-",(((Q176-O176)*100)/O176))</f>
        <v>-</v>
      </c>
      <c r="Q176" s="178">
        <v>0</v>
      </c>
    </row>
    <row r="177" spans="1:17" ht="18.75">
      <c r="A177" s="20"/>
      <c r="B177" s="15"/>
      <c r="C177" s="15"/>
      <c r="D177" s="15"/>
      <c r="E177" s="14"/>
      <c r="F177" s="14" t="s">
        <v>455</v>
      </c>
      <c r="G177" s="14"/>
      <c r="H177" s="14"/>
      <c r="I177" s="14"/>
      <c r="J177" s="17"/>
      <c r="K177" s="151"/>
      <c r="L177" s="151"/>
      <c r="M177" s="485"/>
      <c r="N177" s="485"/>
      <c r="O177" s="606"/>
      <c r="P177" s="1052"/>
      <c r="Q177" s="178"/>
    </row>
    <row r="178" spans="1:17" ht="18.75">
      <c r="A178" s="20"/>
      <c r="B178" s="15"/>
      <c r="C178" s="15"/>
      <c r="D178" s="15"/>
      <c r="E178" s="28" t="s">
        <v>842</v>
      </c>
      <c r="F178" s="14"/>
      <c r="G178" s="14"/>
      <c r="H178" s="14"/>
      <c r="I178" s="14"/>
      <c r="J178" s="17"/>
      <c r="K178" s="151"/>
      <c r="L178" s="151"/>
      <c r="M178" s="485"/>
      <c r="N178" s="485"/>
      <c r="O178" s="606"/>
      <c r="P178" s="1052"/>
      <c r="Q178" s="178"/>
    </row>
    <row r="179" spans="1:17" ht="18.75">
      <c r="A179" s="20"/>
      <c r="B179" s="15"/>
      <c r="C179" s="15"/>
      <c r="D179" s="15"/>
      <c r="E179" s="14"/>
      <c r="F179" s="14" t="s">
        <v>938</v>
      </c>
      <c r="G179" s="14"/>
      <c r="H179" s="14"/>
      <c r="I179" s="14"/>
      <c r="J179" s="17"/>
      <c r="K179" s="151">
        <v>0</v>
      </c>
      <c r="L179" s="151">
        <v>0</v>
      </c>
      <c r="M179" s="151">
        <v>0</v>
      </c>
      <c r="N179" s="151">
        <v>0</v>
      </c>
      <c r="O179" s="606">
        <v>50000</v>
      </c>
      <c r="P179" s="1052">
        <f>IF(OR(O179&lt;=0,Q179&lt;=0),"-",(((Q179-O179)*100)/O179))</f>
        <v>0</v>
      </c>
      <c r="Q179" s="178">
        <v>50000</v>
      </c>
    </row>
    <row r="180" spans="1:17" ht="18.75">
      <c r="A180" s="20"/>
      <c r="B180" s="15"/>
      <c r="C180" s="15"/>
      <c r="D180" s="15"/>
      <c r="E180" s="14"/>
      <c r="F180" s="85" t="s">
        <v>939</v>
      </c>
      <c r="G180" s="14"/>
      <c r="H180" s="14"/>
      <c r="I180" s="14"/>
      <c r="J180" s="17"/>
      <c r="K180" s="151">
        <v>0</v>
      </c>
      <c r="L180" s="151">
        <v>0</v>
      </c>
      <c r="M180" s="151">
        <v>0</v>
      </c>
      <c r="N180" s="151">
        <v>0</v>
      </c>
      <c r="O180" s="606">
        <v>50000</v>
      </c>
      <c r="P180" s="1052" t="str">
        <f>IF(OR(O180&lt;=0,Q180&lt;=0),"-",(((Q180-O180)*100)/O180))</f>
        <v>-</v>
      </c>
      <c r="Q180" s="178">
        <v>0</v>
      </c>
    </row>
    <row r="181" spans="1:17" ht="18.75">
      <c r="A181" s="20"/>
      <c r="B181" s="15"/>
      <c r="C181" s="15"/>
      <c r="D181" s="15"/>
      <c r="E181" s="14"/>
      <c r="F181" s="14" t="s">
        <v>456</v>
      </c>
      <c r="G181" s="14"/>
      <c r="H181" s="14"/>
      <c r="I181" s="14"/>
      <c r="J181" s="17"/>
      <c r="K181" s="151"/>
      <c r="L181" s="151"/>
      <c r="M181" s="485"/>
      <c r="N181" s="485"/>
      <c r="O181" s="606"/>
      <c r="P181" s="1052"/>
      <c r="Q181" s="178"/>
    </row>
    <row r="182" spans="1:17" ht="18.75">
      <c r="A182" s="50"/>
      <c r="B182" s="51"/>
      <c r="C182" s="51"/>
      <c r="D182" s="51"/>
      <c r="E182" s="85"/>
      <c r="F182" s="873" t="s">
        <v>944</v>
      </c>
      <c r="G182" s="85"/>
      <c r="H182" s="85"/>
      <c r="I182" s="85"/>
      <c r="J182" s="86"/>
      <c r="K182" s="168">
        <v>0</v>
      </c>
      <c r="L182" s="168">
        <v>0</v>
      </c>
      <c r="M182" s="168">
        <v>0</v>
      </c>
      <c r="N182" s="168">
        <v>0</v>
      </c>
      <c r="O182" s="605">
        <v>50000</v>
      </c>
      <c r="P182" s="1054">
        <f aca="true" t="shared" si="7" ref="P182:P192">IF(OR(O182&lt;=0,Q182&lt;=0),"-",(((Q182-O182)*100)/O182))</f>
        <v>0</v>
      </c>
      <c r="Q182" s="184">
        <v>50000</v>
      </c>
    </row>
    <row r="183" spans="1:17" ht="18.75">
      <c r="A183" s="50"/>
      <c r="B183" s="51"/>
      <c r="C183" s="51"/>
      <c r="D183" s="51"/>
      <c r="E183" s="85"/>
      <c r="F183" s="14" t="s">
        <v>940</v>
      </c>
      <c r="G183" s="85"/>
      <c r="H183" s="85"/>
      <c r="I183" s="85"/>
      <c r="J183" s="86"/>
      <c r="K183" s="151">
        <v>0</v>
      </c>
      <c r="L183" s="151">
        <v>0</v>
      </c>
      <c r="M183" s="151">
        <v>0</v>
      </c>
      <c r="N183" s="151">
        <v>0</v>
      </c>
      <c r="O183" s="606">
        <v>50000</v>
      </c>
      <c r="P183" s="1054">
        <f t="shared" si="7"/>
        <v>0</v>
      </c>
      <c r="Q183" s="178">
        <v>50000</v>
      </c>
    </row>
    <row r="184" spans="1:17" ht="18.75">
      <c r="A184" s="20"/>
      <c r="B184" s="15"/>
      <c r="C184" s="15"/>
      <c r="D184" s="15"/>
      <c r="E184" s="14"/>
      <c r="F184" s="14" t="s">
        <v>941</v>
      </c>
      <c r="G184" s="14"/>
      <c r="H184" s="14"/>
      <c r="I184" s="14"/>
      <c r="J184" s="17"/>
      <c r="K184" s="151">
        <v>0</v>
      </c>
      <c r="L184" s="151">
        <v>0</v>
      </c>
      <c r="M184" s="151">
        <v>0</v>
      </c>
      <c r="N184" s="151">
        <v>0</v>
      </c>
      <c r="O184" s="606">
        <v>100000</v>
      </c>
      <c r="P184" s="1054">
        <f t="shared" si="7"/>
        <v>-50</v>
      </c>
      <c r="Q184" s="178">
        <v>50000</v>
      </c>
    </row>
    <row r="185" spans="1:17" ht="18.75">
      <c r="A185" s="20"/>
      <c r="B185" s="15"/>
      <c r="C185" s="15"/>
      <c r="D185" s="15"/>
      <c r="E185" s="14"/>
      <c r="F185" s="14" t="s">
        <v>942</v>
      </c>
      <c r="G185" s="14"/>
      <c r="H185" s="14"/>
      <c r="I185" s="14"/>
      <c r="J185" s="17"/>
      <c r="K185" s="151">
        <v>0</v>
      </c>
      <c r="L185" s="151">
        <v>0</v>
      </c>
      <c r="M185" s="151">
        <v>0</v>
      </c>
      <c r="N185" s="151">
        <v>0</v>
      </c>
      <c r="O185" s="606">
        <v>100000</v>
      </c>
      <c r="P185" s="1052">
        <f t="shared" si="7"/>
        <v>-50</v>
      </c>
      <c r="Q185" s="178">
        <v>50000</v>
      </c>
    </row>
    <row r="186" spans="1:17" ht="18.75">
      <c r="A186" s="20"/>
      <c r="B186" s="15"/>
      <c r="C186" s="15"/>
      <c r="D186" s="15"/>
      <c r="E186" s="14"/>
      <c r="F186" s="14" t="s">
        <v>943</v>
      </c>
      <c r="G186" s="14"/>
      <c r="H186" s="14"/>
      <c r="I186" s="14"/>
      <c r="J186" s="17"/>
      <c r="K186" s="151">
        <v>0</v>
      </c>
      <c r="L186" s="151">
        <v>0</v>
      </c>
      <c r="M186" s="151">
        <v>0</v>
      </c>
      <c r="N186" s="151">
        <v>0</v>
      </c>
      <c r="O186" s="606">
        <v>50000</v>
      </c>
      <c r="P186" s="1052" t="str">
        <f>IF(OR(O186&lt;=0,Q186&lt;=0),"-",(((Q186-O186)*100)/O186))</f>
        <v>-</v>
      </c>
      <c r="Q186" s="178">
        <v>0</v>
      </c>
    </row>
    <row r="187" spans="1:17" ht="18.75">
      <c r="A187" s="50"/>
      <c r="B187" s="51"/>
      <c r="C187" s="51"/>
      <c r="D187" s="51"/>
      <c r="E187" s="85"/>
      <c r="F187" s="85" t="s">
        <v>945</v>
      </c>
      <c r="G187" s="85"/>
      <c r="H187" s="85"/>
      <c r="I187" s="85"/>
      <c r="J187" s="86"/>
      <c r="K187" s="168">
        <v>0</v>
      </c>
      <c r="L187" s="168">
        <v>0</v>
      </c>
      <c r="M187" s="168">
        <v>0</v>
      </c>
      <c r="N187" s="168">
        <v>0</v>
      </c>
      <c r="O187" s="605">
        <v>0</v>
      </c>
      <c r="P187" s="1054" t="str">
        <f>IF(OR(O187&lt;=0,Q187&lt;=0),"-",(((Q187-O187)*100)/O187))</f>
        <v>-</v>
      </c>
      <c r="Q187" s="184">
        <v>50000</v>
      </c>
    </row>
    <row r="188" spans="1:17" ht="18.75">
      <c r="A188" s="20"/>
      <c r="B188" s="15"/>
      <c r="C188" s="15"/>
      <c r="D188" s="15"/>
      <c r="E188" s="14"/>
      <c r="F188" s="14" t="s">
        <v>946</v>
      </c>
      <c r="G188" s="14"/>
      <c r="H188" s="14"/>
      <c r="I188" s="14"/>
      <c r="J188" s="17"/>
      <c r="K188" s="151">
        <v>0</v>
      </c>
      <c r="L188" s="151">
        <v>0</v>
      </c>
      <c r="M188" s="151">
        <v>0</v>
      </c>
      <c r="N188" s="151">
        <v>0</v>
      </c>
      <c r="O188" s="606">
        <v>0</v>
      </c>
      <c r="P188" s="1052" t="str">
        <f>IF(OR(O188&lt;=0,Q188&lt;=0),"-",(((Q188-O188)*100)/O188))</f>
        <v>-</v>
      </c>
      <c r="Q188" s="178">
        <v>50000</v>
      </c>
    </row>
    <row r="189" spans="1:17" ht="18.75">
      <c r="A189" s="90"/>
      <c r="B189" s="91"/>
      <c r="C189" s="91"/>
      <c r="D189" s="91"/>
      <c r="E189" s="87"/>
      <c r="F189" s="87" t="s">
        <v>947</v>
      </c>
      <c r="G189" s="87"/>
      <c r="H189" s="87"/>
      <c r="I189" s="87"/>
      <c r="J189" s="88"/>
      <c r="K189" s="169">
        <v>0</v>
      </c>
      <c r="L189" s="169">
        <v>0</v>
      </c>
      <c r="M189" s="169">
        <v>0</v>
      </c>
      <c r="N189" s="169">
        <v>0</v>
      </c>
      <c r="O189" s="1242">
        <v>0</v>
      </c>
      <c r="P189" s="1053" t="str">
        <f t="shared" si="7"/>
        <v>-</v>
      </c>
      <c r="Q189" s="1243">
        <v>500000</v>
      </c>
    </row>
    <row r="190" spans="1:17" ht="19.5">
      <c r="A190" s="1811" t="s">
        <v>143</v>
      </c>
      <c r="B190" s="1812"/>
      <c r="C190" s="1812"/>
      <c r="D190" s="1812"/>
      <c r="E190" s="1812"/>
      <c r="F190" s="1812"/>
      <c r="G190" s="1812"/>
      <c r="H190" s="1812"/>
      <c r="I190" s="1812"/>
      <c r="J190" s="1813"/>
      <c r="K190" s="93">
        <f>SUM(K169:K189)</f>
        <v>800296</v>
      </c>
      <c r="L190" s="93">
        <f>SUM(L169:L189)</f>
        <v>786520</v>
      </c>
      <c r="M190" s="93">
        <f>SUM(M169:M189)</f>
        <v>264209</v>
      </c>
      <c r="N190" s="487">
        <f>SUM(N169:N189)</f>
        <v>29205</v>
      </c>
      <c r="O190" s="496">
        <f>SUM(O169:O189)</f>
        <v>450000</v>
      </c>
      <c r="P190" s="1048">
        <f t="shared" si="7"/>
        <v>88.88888888888889</v>
      </c>
      <c r="Q190" s="711">
        <f>SUM(Q169:Q189)</f>
        <v>850000</v>
      </c>
    </row>
    <row r="191" spans="1:17" ht="20.25" thickBot="1">
      <c r="A191" s="1639" t="s">
        <v>156</v>
      </c>
      <c r="B191" s="1640"/>
      <c r="C191" s="1640"/>
      <c r="D191" s="1640"/>
      <c r="E191" s="1640"/>
      <c r="F191" s="1640"/>
      <c r="G191" s="1640"/>
      <c r="H191" s="1640"/>
      <c r="I191" s="1640"/>
      <c r="J191" s="1641"/>
      <c r="K191" s="182">
        <f aca="true" t="shared" si="8" ref="K191:O192">K190</f>
        <v>800296</v>
      </c>
      <c r="L191" s="182">
        <f t="shared" si="8"/>
        <v>786520</v>
      </c>
      <c r="M191" s="803">
        <f t="shared" si="8"/>
        <v>264209</v>
      </c>
      <c r="N191" s="803">
        <f t="shared" si="8"/>
        <v>29205</v>
      </c>
      <c r="O191" s="607">
        <f t="shared" si="8"/>
        <v>450000</v>
      </c>
      <c r="P191" s="1049">
        <f t="shared" si="7"/>
        <v>88.88888888888889</v>
      </c>
      <c r="Q191" s="680">
        <f>Q190</f>
        <v>850000</v>
      </c>
    </row>
    <row r="192" spans="1:17" ht="21" thickBot="1" thickTop="1">
      <c r="A192" s="1814" t="s">
        <v>111</v>
      </c>
      <c r="B192" s="1815"/>
      <c r="C192" s="1815"/>
      <c r="D192" s="1815"/>
      <c r="E192" s="1815"/>
      <c r="F192" s="1815"/>
      <c r="G192" s="1815"/>
      <c r="H192" s="1815"/>
      <c r="I192" s="1815"/>
      <c r="J192" s="1816"/>
      <c r="K192" s="1452">
        <f t="shared" si="8"/>
        <v>800296</v>
      </c>
      <c r="L192" s="1452">
        <f t="shared" si="8"/>
        <v>786520</v>
      </c>
      <c r="M192" s="1453">
        <f t="shared" si="8"/>
        <v>264209</v>
      </c>
      <c r="N192" s="1453">
        <f t="shared" si="8"/>
        <v>29205</v>
      </c>
      <c r="O192" s="1454">
        <f t="shared" si="8"/>
        <v>450000</v>
      </c>
      <c r="P192" s="1455">
        <f t="shared" si="7"/>
        <v>88.88888888888889</v>
      </c>
      <c r="Q192" s="1452">
        <f>Q191</f>
        <v>850000</v>
      </c>
    </row>
    <row r="193" spans="1:17" ht="21.75" thickTop="1">
      <c r="A193" s="1707" t="s">
        <v>67</v>
      </c>
      <c r="B193" s="1708"/>
      <c r="C193" s="1708"/>
      <c r="D193" s="1708"/>
      <c r="E193" s="1708"/>
      <c r="F193" s="1708"/>
      <c r="G193" s="1708"/>
      <c r="H193" s="1708"/>
      <c r="I193" s="1708"/>
      <c r="J193" s="133"/>
      <c r="K193" s="89"/>
      <c r="L193" s="89"/>
      <c r="M193" s="484"/>
      <c r="N193" s="484"/>
      <c r="O193" s="605"/>
      <c r="P193" s="1055"/>
      <c r="Q193" s="184"/>
    </row>
    <row r="194" spans="1:17" ht="18.75">
      <c r="A194" s="2"/>
      <c r="B194" s="1624" t="s">
        <v>69</v>
      </c>
      <c r="C194" s="1625"/>
      <c r="D194" s="1625"/>
      <c r="E194" s="1625"/>
      <c r="F194" s="1625"/>
      <c r="G194" s="1625"/>
      <c r="H194" s="1625"/>
      <c r="I194" s="1625"/>
      <c r="J194" s="1626"/>
      <c r="K194" s="18"/>
      <c r="L194" s="18"/>
      <c r="M194" s="483"/>
      <c r="N194" s="483"/>
      <c r="O194" s="606"/>
      <c r="P194" s="1050"/>
      <c r="Q194" s="178"/>
    </row>
    <row r="195" spans="1:17" ht="18.75">
      <c r="A195" s="20"/>
      <c r="B195" s="15"/>
      <c r="C195" s="1625" t="s">
        <v>243</v>
      </c>
      <c r="D195" s="1625"/>
      <c r="E195" s="1625"/>
      <c r="F195" s="1625"/>
      <c r="G195" s="1625"/>
      <c r="H195" s="1625"/>
      <c r="I195" s="1625"/>
      <c r="J195" s="1626"/>
      <c r="K195" s="18"/>
      <c r="L195" s="18"/>
      <c r="M195" s="483"/>
      <c r="N195" s="483"/>
      <c r="O195" s="593"/>
      <c r="P195" s="1039"/>
      <c r="Q195" s="101"/>
    </row>
    <row r="196" spans="1:17" ht="18.75">
      <c r="A196" s="20"/>
      <c r="B196" s="15"/>
      <c r="C196" s="15"/>
      <c r="D196" s="10" t="s">
        <v>245</v>
      </c>
      <c r="E196" s="15"/>
      <c r="F196" s="15"/>
      <c r="G196" s="15"/>
      <c r="H196" s="15"/>
      <c r="I196" s="15"/>
      <c r="J196" s="69"/>
      <c r="K196" s="18"/>
      <c r="L196" s="18"/>
      <c r="M196" s="483"/>
      <c r="N196" s="483"/>
      <c r="O196" s="606"/>
      <c r="P196" s="1050"/>
      <c r="Q196" s="178"/>
    </row>
    <row r="197" spans="1:17" ht="18.75">
      <c r="A197" s="20"/>
      <c r="B197" s="15"/>
      <c r="C197" s="15"/>
      <c r="D197" s="15"/>
      <c r="E197" s="14" t="s">
        <v>142</v>
      </c>
      <c r="F197" s="14"/>
      <c r="G197" s="14"/>
      <c r="H197" s="14"/>
      <c r="I197" s="14"/>
      <c r="J197" s="17"/>
      <c r="K197" s="18"/>
      <c r="L197" s="18"/>
      <c r="M197" s="483"/>
      <c r="N197" s="483"/>
      <c r="O197" s="606"/>
      <c r="P197" s="1050"/>
      <c r="Q197" s="178"/>
    </row>
    <row r="198" spans="1:17" ht="18.75">
      <c r="A198" s="20"/>
      <c r="B198" s="15"/>
      <c r="C198" s="15"/>
      <c r="D198" s="15"/>
      <c r="E198" s="14"/>
      <c r="F198" s="1622" t="s">
        <v>948</v>
      </c>
      <c r="G198" s="1622"/>
      <c r="H198" s="1622"/>
      <c r="I198" s="1622"/>
      <c r="J198" s="1623"/>
      <c r="K198" s="18">
        <v>286151.84</v>
      </c>
      <c r="L198" s="18">
        <v>240786.36</v>
      </c>
      <c r="M198" s="483">
        <v>254488.9</v>
      </c>
      <c r="N198" s="483">
        <v>0</v>
      </c>
      <c r="O198" s="492">
        <v>0</v>
      </c>
      <c r="P198" s="151" t="str">
        <f aca="true" t="shared" si="9" ref="P198:P204">IF(OR(O198&lt;=0,Q198&lt;=0),"-",(((Q198-O198)*100)/O198))</f>
        <v>-</v>
      </c>
      <c r="Q198" s="18">
        <v>0</v>
      </c>
    </row>
    <row r="199" spans="1:17" ht="18.75">
      <c r="A199" s="20"/>
      <c r="B199" s="45"/>
      <c r="C199" s="45"/>
      <c r="D199" s="45"/>
      <c r="E199" s="46"/>
      <c r="F199" s="46" t="s">
        <v>949</v>
      </c>
      <c r="G199" s="46"/>
      <c r="H199" s="46"/>
      <c r="I199" s="46"/>
      <c r="J199" s="47"/>
      <c r="K199" s="174">
        <v>0</v>
      </c>
      <c r="L199" s="174">
        <v>0</v>
      </c>
      <c r="M199" s="602">
        <v>0</v>
      </c>
      <c r="N199" s="602">
        <v>97950</v>
      </c>
      <c r="O199" s="603">
        <v>100000</v>
      </c>
      <c r="P199" s="1062">
        <f t="shared" si="9"/>
        <v>-50</v>
      </c>
      <c r="Q199" s="174">
        <v>50000</v>
      </c>
    </row>
    <row r="200" spans="1:17" ht="18.75">
      <c r="A200" s="20"/>
      <c r="B200" s="45"/>
      <c r="C200" s="45"/>
      <c r="D200" s="45"/>
      <c r="E200" s="46"/>
      <c r="F200" s="46" t="s">
        <v>950</v>
      </c>
      <c r="G200" s="46"/>
      <c r="H200" s="46"/>
      <c r="I200" s="46"/>
      <c r="J200" s="47"/>
      <c r="K200" s="174">
        <v>0</v>
      </c>
      <c r="L200" s="174">
        <v>0</v>
      </c>
      <c r="M200" s="602">
        <v>0</v>
      </c>
      <c r="N200" s="602">
        <v>0</v>
      </c>
      <c r="O200" s="603">
        <v>0</v>
      </c>
      <c r="P200" s="1062" t="str">
        <f t="shared" si="9"/>
        <v>-</v>
      </c>
      <c r="Q200" s="174">
        <v>200000</v>
      </c>
    </row>
    <row r="201" spans="1:17" ht="19.5">
      <c r="A201" s="1636" t="s">
        <v>143</v>
      </c>
      <c r="B201" s="1637"/>
      <c r="C201" s="1637"/>
      <c r="D201" s="1637"/>
      <c r="E201" s="1637"/>
      <c r="F201" s="1637"/>
      <c r="G201" s="1637"/>
      <c r="H201" s="1637"/>
      <c r="I201" s="1637"/>
      <c r="J201" s="1638"/>
      <c r="K201" s="93">
        <f>SUM(K198:K200)</f>
        <v>286151.84</v>
      </c>
      <c r="L201" s="93">
        <f>SUM(L198:L200)</f>
        <v>240786.36</v>
      </c>
      <c r="M201" s="93">
        <f>SUM(M198:M200)</f>
        <v>254488.9</v>
      </c>
      <c r="N201" s="487">
        <f>SUM(N198:N200)</f>
        <v>97950</v>
      </c>
      <c r="O201" s="496">
        <f>SUM(O198:O200)</f>
        <v>100000</v>
      </c>
      <c r="P201" s="1048">
        <f t="shared" si="9"/>
        <v>150</v>
      </c>
      <c r="Q201" s="93">
        <f>SUM(Q198:Q200)</f>
        <v>250000</v>
      </c>
    </row>
    <row r="202" spans="1:17" ht="19.5">
      <c r="A202" s="1808" t="s">
        <v>156</v>
      </c>
      <c r="B202" s="1809"/>
      <c r="C202" s="1809"/>
      <c r="D202" s="1809"/>
      <c r="E202" s="1809"/>
      <c r="F202" s="1809"/>
      <c r="G202" s="1809"/>
      <c r="H202" s="1809"/>
      <c r="I202" s="1809"/>
      <c r="J202" s="1810"/>
      <c r="K202" s="1460">
        <f aca="true" t="shared" si="10" ref="K202:N203">SUM(K201)</f>
        <v>286151.84</v>
      </c>
      <c r="L202" s="1460">
        <f t="shared" si="10"/>
        <v>240786.36</v>
      </c>
      <c r="M202" s="1461">
        <f t="shared" si="10"/>
        <v>254488.9</v>
      </c>
      <c r="N202" s="1461">
        <f t="shared" si="10"/>
        <v>97950</v>
      </c>
      <c r="O202" s="1462">
        <f>O201</f>
        <v>100000</v>
      </c>
      <c r="P202" s="1463">
        <f t="shared" si="9"/>
        <v>150</v>
      </c>
      <c r="Q202" s="1460">
        <f>Q201</f>
        <v>250000</v>
      </c>
    </row>
    <row r="203" spans="1:17" ht="20.25" thickBot="1">
      <c r="A203" s="1792" t="s">
        <v>113</v>
      </c>
      <c r="B203" s="1793"/>
      <c r="C203" s="1793"/>
      <c r="D203" s="1793"/>
      <c r="E203" s="1793"/>
      <c r="F203" s="1793"/>
      <c r="G203" s="1793"/>
      <c r="H203" s="1793"/>
      <c r="I203" s="1793"/>
      <c r="J203" s="1794"/>
      <c r="K203" s="1456">
        <f>SUM(K202)</f>
        <v>286151.84</v>
      </c>
      <c r="L203" s="1456">
        <f t="shared" si="10"/>
        <v>240786.36</v>
      </c>
      <c r="M203" s="1457">
        <f t="shared" si="10"/>
        <v>254488.9</v>
      </c>
      <c r="N203" s="1457">
        <f t="shared" si="10"/>
        <v>97950</v>
      </c>
      <c r="O203" s="1458">
        <f>O202</f>
        <v>100000</v>
      </c>
      <c r="P203" s="1459">
        <f t="shared" si="9"/>
        <v>150</v>
      </c>
      <c r="Q203" s="1456">
        <f>Q202</f>
        <v>250000</v>
      </c>
    </row>
    <row r="204" spans="1:17" ht="21" thickBot="1" thickTop="1">
      <c r="A204" s="1795" t="s">
        <v>112</v>
      </c>
      <c r="B204" s="1796"/>
      <c r="C204" s="1796"/>
      <c r="D204" s="1796"/>
      <c r="E204" s="1796"/>
      <c r="F204" s="1796"/>
      <c r="G204" s="1796"/>
      <c r="H204" s="1796"/>
      <c r="I204" s="1796"/>
      <c r="J204" s="1797"/>
      <c r="K204" s="1464">
        <f>SUM(K163+K192+K203)</f>
        <v>36487354.86000001</v>
      </c>
      <c r="L204" s="1464">
        <f>SUM(L163+L192+L203)</f>
        <v>41967190.5</v>
      </c>
      <c r="M204" s="1464">
        <f>SUM(M163+M192+M203)</f>
        <v>34837375.07</v>
      </c>
      <c r="N204" s="1465">
        <f>SUM(N163+N192+N203)</f>
        <v>42770621.620000005</v>
      </c>
      <c r="O204" s="1466">
        <f>SUM(O163+O192+O203)</f>
        <v>34342200</v>
      </c>
      <c r="P204" s="1467">
        <f t="shared" si="9"/>
        <v>17.324166768582096</v>
      </c>
      <c r="Q204" s="1468">
        <f>SUM(Q163+Q192+Q203)</f>
        <v>40291700</v>
      </c>
    </row>
    <row r="205" spans="1:17" ht="19.5" thickTop="1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83"/>
      <c r="L205" s="183"/>
      <c r="M205" s="183"/>
      <c r="N205" s="183"/>
      <c r="O205" s="183"/>
      <c r="P205" s="1023"/>
      <c r="Q205" s="183"/>
    </row>
    <row r="206" spans="1:17" ht="18.75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83"/>
      <c r="L206" s="183"/>
      <c r="M206" s="183"/>
      <c r="N206" s="183"/>
      <c r="O206" s="183"/>
      <c r="P206" s="1023" t="s">
        <v>479</v>
      </c>
      <c r="Q206" s="183"/>
    </row>
    <row r="207" spans="1:17" ht="18.75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83"/>
      <c r="L207" s="183"/>
      <c r="M207" s="183"/>
      <c r="N207" s="183"/>
      <c r="O207" s="183"/>
      <c r="P207" s="1023"/>
      <c r="Q207" s="183"/>
    </row>
    <row r="208" spans="1:17" ht="18.75">
      <c r="A208" s="1777" t="s">
        <v>350</v>
      </c>
      <c r="B208" s="1777"/>
      <c r="C208" s="1777"/>
      <c r="D208" s="1777"/>
      <c r="E208" s="1777"/>
      <c r="F208" s="1777"/>
      <c r="G208" s="1777"/>
      <c r="H208" s="1777"/>
      <c r="I208" s="1777"/>
      <c r="J208" s="1777"/>
      <c r="K208" s="183"/>
      <c r="L208" s="183"/>
      <c r="M208" s="183"/>
      <c r="N208" s="183"/>
      <c r="O208" s="183"/>
      <c r="P208" s="1023"/>
      <c r="Q208" s="183"/>
    </row>
  </sheetData>
  <sheetProtection/>
  <mergeCells count="126">
    <mergeCell ref="F198:J198"/>
    <mergeCell ref="A162:J162"/>
    <mergeCell ref="A163:J163"/>
    <mergeCell ref="A202:J202"/>
    <mergeCell ref="A190:J190"/>
    <mergeCell ref="A191:J191"/>
    <mergeCell ref="A192:J192"/>
    <mergeCell ref="A193:I193"/>
    <mergeCell ref="B194:J194"/>
    <mergeCell ref="C195:J195"/>
    <mergeCell ref="A201:J201"/>
    <mergeCell ref="A19:J19"/>
    <mergeCell ref="A27:J27"/>
    <mergeCell ref="A34:J34"/>
    <mergeCell ref="E32:J32"/>
    <mergeCell ref="E31:J31"/>
    <mergeCell ref="E33:J33"/>
    <mergeCell ref="C20:J20"/>
    <mergeCell ref="B165:J165"/>
    <mergeCell ref="F173:J173"/>
    <mergeCell ref="A164:I164"/>
    <mergeCell ref="F153:J153"/>
    <mergeCell ref="F152:J152"/>
    <mergeCell ref="A161:J161"/>
    <mergeCell ref="F158:J158"/>
    <mergeCell ref="F155:J155"/>
    <mergeCell ref="F113:J113"/>
    <mergeCell ref="F149:J149"/>
    <mergeCell ref="E22:J22"/>
    <mergeCell ref="F160:J160"/>
    <mergeCell ref="F150:J150"/>
    <mergeCell ref="F151:J151"/>
    <mergeCell ref="F116:J116"/>
    <mergeCell ref="F117:J117"/>
    <mergeCell ref="E23:J23"/>
    <mergeCell ref="E24:J24"/>
    <mergeCell ref="E26:J26"/>
    <mergeCell ref="E50:J50"/>
    <mergeCell ref="A48:J48"/>
    <mergeCell ref="E29:J29"/>
    <mergeCell ref="E36:J36"/>
    <mergeCell ref="A55:J55"/>
    <mergeCell ref="C166:J166"/>
    <mergeCell ref="E139:J139"/>
    <mergeCell ref="F142:J142"/>
    <mergeCell ref="E42:J42"/>
    <mergeCell ref="E43:J43"/>
    <mergeCell ref="F141:J141"/>
    <mergeCell ref="A147:J147"/>
    <mergeCell ref="E47:J47"/>
    <mergeCell ref="F108:J108"/>
    <mergeCell ref="F109:J109"/>
    <mergeCell ref="A208:J208"/>
    <mergeCell ref="A203:J203"/>
    <mergeCell ref="A204:J204"/>
    <mergeCell ref="F111:J111"/>
    <mergeCell ref="F138:J138"/>
    <mergeCell ref="F140:J140"/>
    <mergeCell ref="F156:J156"/>
    <mergeCell ref="F159:J159"/>
    <mergeCell ref="F136:J136"/>
    <mergeCell ref="F122:J122"/>
    <mergeCell ref="F112:J112"/>
    <mergeCell ref="E135:J135"/>
    <mergeCell ref="F115:J115"/>
    <mergeCell ref="E58:H58"/>
    <mergeCell ref="E41:J41"/>
    <mergeCell ref="F88:J88"/>
    <mergeCell ref="F85:J85"/>
    <mergeCell ref="F64:J64"/>
    <mergeCell ref="F59:J59"/>
    <mergeCell ref="F107:J107"/>
    <mergeCell ref="A1:Q1"/>
    <mergeCell ref="A2:Q2"/>
    <mergeCell ref="A3:Q3"/>
    <mergeCell ref="A4:Q4"/>
    <mergeCell ref="B8:J8"/>
    <mergeCell ref="O5:Q5"/>
    <mergeCell ref="A7:I7"/>
    <mergeCell ref="E96:J96"/>
    <mergeCell ref="E25:J25"/>
    <mergeCell ref="E15:J15"/>
    <mergeCell ref="E16:J16"/>
    <mergeCell ref="E121:J121"/>
    <mergeCell ref="E106:J106"/>
    <mergeCell ref="F66:J66"/>
    <mergeCell ref="E46:J46"/>
    <mergeCell ref="F74:J74"/>
    <mergeCell ref="F75:J75"/>
    <mergeCell ref="C9:J9"/>
    <mergeCell ref="F120:J120"/>
    <mergeCell ref="E40:J40"/>
    <mergeCell ref="F72:J72"/>
    <mergeCell ref="E44:J44"/>
    <mergeCell ref="K5:N5"/>
    <mergeCell ref="E11:J11"/>
    <mergeCell ref="E12:J12"/>
    <mergeCell ref="A5:J6"/>
    <mergeCell ref="E13:J13"/>
    <mergeCell ref="E14:J14"/>
    <mergeCell ref="E45:J45"/>
    <mergeCell ref="E17:J17"/>
    <mergeCell ref="A18:J18"/>
    <mergeCell ref="A54:J54"/>
    <mergeCell ref="F67:J67"/>
    <mergeCell ref="E37:J37"/>
    <mergeCell ref="E52:J52"/>
    <mergeCell ref="E38:J38"/>
    <mergeCell ref="E39:J39"/>
    <mergeCell ref="F145:J145"/>
    <mergeCell ref="F65:J65"/>
    <mergeCell ref="F61:J61"/>
    <mergeCell ref="F62:J62"/>
    <mergeCell ref="F86:J86"/>
    <mergeCell ref="F87:J87"/>
    <mergeCell ref="E84:J84"/>
    <mergeCell ref="E78:H78"/>
    <mergeCell ref="F63:J63"/>
    <mergeCell ref="F119:J119"/>
    <mergeCell ref="F76:J76"/>
    <mergeCell ref="F77:J77"/>
    <mergeCell ref="E51:J51"/>
    <mergeCell ref="E53:J53"/>
    <mergeCell ref="F60:J60"/>
    <mergeCell ref="F71:J71"/>
    <mergeCell ref="F69:J69"/>
  </mergeCells>
  <printOptions horizontalCentered="1" verticalCentered="1"/>
  <pageMargins left="0.1968503937007874" right="0.1968503937007874" top="0.984251968503937" bottom="0.984251968503937" header="0.5118110236220472" footer="0.5905511811023623"/>
  <pageSetup horizontalDpi="600" verticalDpi="600" orientation="landscape" paperSize="9" r:id="rId1"/>
  <ignoredErrors>
    <ignoredError sqref="P18:P36 P38:P51 P54:P72 P121:P131 P78:P103 P106:P117 P189:P198 P135:P148 P199 P201:P204 P149:P168 P169:P173 P174:P18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Q39"/>
  <sheetViews>
    <sheetView zoomScaleSheetLayoutView="110" workbookViewId="0" topLeftCell="A1">
      <selection activeCell="J34" sqref="J34"/>
    </sheetView>
  </sheetViews>
  <sheetFormatPr defaultColWidth="9.00390625" defaultRowHeight="14.25"/>
  <cols>
    <col min="1" max="6" width="1.625" style="39" customWidth="1"/>
    <col min="7" max="9" width="9.00390625" style="39" customWidth="1"/>
    <col min="10" max="10" width="21.75390625" style="39" customWidth="1"/>
    <col min="11" max="11" width="9.75390625" style="179" customWidth="1"/>
    <col min="12" max="14" width="9.375" style="179" customWidth="1"/>
    <col min="15" max="15" width="10.875" style="179" bestFit="1" customWidth="1"/>
    <col min="16" max="16" width="8.875" style="1033" customWidth="1"/>
    <col min="17" max="17" width="10.875" style="179" bestFit="1" customWidth="1"/>
    <col min="18" max="16384" width="9.00390625" style="39" customWidth="1"/>
  </cols>
  <sheetData>
    <row r="1" spans="1:17" ht="18.75">
      <c r="A1" s="1642" t="s">
        <v>124</v>
      </c>
      <c r="B1" s="1642"/>
      <c r="C1" s="1642"/>
      <c r="D1" s="1642"/>
      <c r="E1" s="1642"/>
      <c r="F1" s="1642"/>
      <c r="G1" s="1642"/>
      <c r="H1" s="1642"/>
      <c r="I1" s="1642"/>
      <c r="J1" s="1642"/>
      <c r="K1" s="1642"/>
      <c r="L1" s="1642"/>
      <c r="M1" s="1642"/>
      <c r="N1" s="1642"/>
      <c r="O1" s="1642"/>
      <c r="P1" s="1642"/>
      <c r="Q1" s="1642"/>
    </row>
    <row r="2" spans="1:17" ht="18.75">
      <c r="A2" s="1642" t="s">
        <v>614</v>
      </c>
      <c r="B2" s="1642"/>
      <c r="C2" s="1642"/>
      <c r="D2" s="1642"/>
      <c r="E2" s="1642"/>
      <c r="F2" s="1642"/>
      <c r="G2" s="1642"/>
      <c r="H2" s="1642"/>
      <c r="I2" s="1642"/>
      <c r="J2" s="1642"/>
      <c r="K2" s="1642"/>
      <c r="L2" s="1642"/>
      <c r="M2" s="1642"/>
      <c r="N2" s="1642"/>
      <c r="O2" s="1642"/>
      <c r="P2" s="1642"/>
      <c r="Q2" s="1642"/>
    </row>
    <row r="3" spans="1:17" ht="18.75">
      <c r="A3" s="1642" t="s">
        <v>172</v>
      </c>
      <c r="B3" s="1642"/>
      <c r="C3" s="1642"/>
      <c r="D3" s="1642"/>
      <c r="E3" s="1642"/>
      <c r="F3" s="1642"/>
      <c r="G3" s="1642"/>
      <c r="H3" s="1642"/>
      <c r="I3" s="1642"/>
      <c r="J3" s="1642"/>
      <c r="K3" s="1642"/>
      <c r="L3" s="1642"/>
      <c r="M3" s="1642"/>
      <c r="N3" s="1642"/>
      <c r="O3" s="1642"/>
      <c r="P3" s="1642"/>
      <c r="Q3" s="1642"/>
    </row>
    <row r="4" spans="1:17" ht="18.75">
      <c r="A4" s="1643" t="s">
        <v>125</v>
      </c>
      <c r="B4" s="1643"/>
      <c r="C4" s="1643"/>
      <c r="D4" s="1643"/>
      <c r="E4" s="1643"/>
      <c r="F4" s="1643"/>
      <c r="G4" s="1643"/>
      <c r="H4" s="1643"/>
      <c r="I4" s="1643"/>
      <c r="J4" s="1643"/>
      <c r="K4" s="1643"/>
      <c r="L4" s="1643"/>
      <c r="M4" s="1643"/>
      <c r="N4" s="1643"/>
      <c r="O4" s="1643"/>
      <c r="P4" s="1643"/>
      <c r="Q4" s="1643"/>
    </row>
    <row r="5" spans="1:17" ht="18.75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740" t="s">
        <v>126</v>
      </c>
      <c r="L5" s="1620"/>
      <c r="M5" s="1620"/>
      <c r="N5" s="1741"/>
      <c r="O5" s="1736" t="s">
        <v>127</v>
      </c>
      <c r="P5" s="1737"/>
      <c r="Q5" s="1737"/>
    </row>
    <row r="6" spans="1:17" ht="27" customHeight="1">
      <c r="A6" s="1690"/>
      <c r="B6" s="1690"/>
      <c r="C6" s="1690"/>
      <c r="D6" s="1690"/>
      <c r="E6" s="1690"/>
      <c r="F6" s="1690"/>
      <c r="G6" s="1690"/>
      <c r="H6" s="1690"/>
      <c r="I6" s="1690"/>
      <c r="J6" s="1690"/>
      <c r="K6" s="22" t="s">
        <v>175</v>
      </c>
      <c r="L6" s="22" t="s">
        <v>129</v>
      </c>
      <c r="M6" s="481" t="s">
        <v>365</v>
      </c>
      <c r="N6" s="798" t="s">
        <v>431</v>
      </c>
      <c r="O6" s="22" t="s">
        <v>492</v>
      </c>
      <c r="P6" s="189" t="s">
        <v>128</v>
      </c>
      <c r="Q6" s="22" t="s">
        <v>613</v>
      </c>
    </row>
    <row r="7" spans="1:17" ht="21">
      <c r="A7" s="1646" t="s">
        <v>70</v>
      </c>
      <c r="B7" s="1647"/>
      <c r="C7" s="1647"/>
      <c r="D7" s="1647"/>
      <c r="E7" s="1647"/>
      <c r="F7" s="1647"/>
      <c r="G7" s="1647"/>
      <c r="H7" s="1647"/>
      <c r="I7" s="1647"/>
      <c r="J7" s="1"/>
      <c r="K7" s="99"/>
      <c r="L7" s="99"/>
      <c r="M7" s="482"/>
      <c r="N7" s="799"/>
      <c r="O7" s="99"/>
      <c r="P7" s="886"/>
      <c r="Q7" s="99"/>
    </row>
    <row r="8" spans="1:17" ht="18.75">
      <c r="A8" s="2"/>
      <c r="B8" s="1624" t="s">
        <v>71</v>
      </c>
      <c r="C8" s="1625"/>
      <c r="D8" s="1625"/>
      <c r="E8" s="1625"/>
      <c r="F8" s="1625"/>
      <c r="G8" s="1625"/>
      <c r="H8" s="1625"/>
      <c r="I8" s="1625"/>
      <c r="J8" s="1626"/>
      <c r="K8" s="18"/>
      <c r="L8" s="18"/>
      <c r="M8" s="483"/>
      <c r="N8" s="712"/>
      <c r="O8" s="18"/>
      <c r="P8" s="151"/>
      <c r="Q8" s="18"/>
    </row>
    <row r="9" spans="1:17" ht="21.75">
      <c r="A9" s="20"/>
      <c r="B9" s="15"/>
      <c r="C9" s="10" t="s">
        <v>251</v>
      </c>
      <c r="D9" s="10"/>
      <c r="E9" s="10"/>
      <c r="F9" s="10"/>
      <c r="G9" s="15"/>
      <c r="H9" s="15"/>
      <c r="I9" s="129"/>
      <c r="J9" s="129"/>
      <c r="K9" s="18"/>
      <c r="L9" s="18"/>
      <c r="M9" s="483"/>
      <c r="N9" s="712"/>
      <c r="O9" s="18"/>
      <c r="P9" s="151"/>
      <c r="Q9" s="18"/>
    </row>
    <row r="10" spans="1:17" ht="18.75">
      <c r="A10" s="20"/>
      <c r="B10" s="15"/>
      <c r="C10" s="10"/>
      <c r="D10" s="10" t="s">
        <v>252</v>
      </c>
      <c r="E10" s="10"/>
      <c r="F10" s="10"/>
      <c r="G10" s="15"/>
      <c r="H10" s="15"/>
      <c r="I10" s="129"/>
      <c r="J10" s="129"/>
      <c r="K10" s="18"/>
      <c r="L10" s="18"/>
      <c r="M10" s="483"/>
      <c r="N10" s="712"/>
      <c r="O10" s="18"/>
      <c r="P10" s="151"/>
      <c r="Q10" s="18"/>
    </row>
    <row r="11" spans="1:17" s="61" customFormat="1" ht="18.75">
      <c r="A11" s="58"/>
      <c r="B11" s="59"/>
      <c r="C11" s="59"/>
      <c r="D11" s="59" t="s">
        <v>163</v>
      </c>
      <c r="E11" s="1648" t="s">
        <v>55</v>
      </c>
      <c r="F11" s="1648"/>
      <c r="G11" s="1648"/>
      <c r="H11" s="1648"/>
      <c r="I11" s="1648"/>
      <c r="J11" s="1649"/>
      <c r="K11" s="214">
        <v>20000</v>
      </c>
      <c r="L11" s="214">
        <v>20000</v>
      </c>
      <c r="M11" s="608">
        <v>40000</v>
      </c>
      <c r="N11" s="806">
        <v>10000</v>
      </c>
      <c r="O11" s="214">
        <v>10000</v>
      </c>
      <c r="P11" s="151">
        <f>IF(OR(O11&lt;=0,Q11&lt;=0),"-",(((Q11-O11)*100)/O11))</f>
        <v>400</v>
      </c>
      <c r="Q11" s="214">
        <v>50000</v>
      </c>
    </row>
    <row r="12" spans="1:17" ht="18.75">
      <c r="A12" s="24"/>
      <c r="B12" s="25"/>
      <c r="C12" s="25"/>
      <c r="D12" s="25"/>
      <c r="E12" s="94"/>
      <c r="F12" s="94"/>
      <c r="G12" s="94"/>
      <c r="H12" s="94"/>
      <c r="I12" s="94"/>
      <c r="J12" s="192"/>
      <c r="K12" s="26"/>
      <c r="L12" s="26"/>
      <c r="M12" s="486"/>
      <c r="N12" s="800"/>
      <c r="O12" s="859"/>
      <c r="P12" s="181"/>
      <c r="Q12" s="26"/>
    </row>
    <row r="13" spans="1:17" ht="19.5">
      <c r="A13" s="1636" t="s">
        <v>348</v>
      </c>
      <c r="B13" s="1637"/>
      <c r="C13" s="1637"/>
      <c r="D13" s="1637"/>
      <c r="E13" s="1637"/>
      <c r="F13" s="1637"/>
      <c r="G13" s="1637"/>
      <c r="H13" s="1637"/>
      <c r="I13" s="1637"/>
      <c r="J13" s="1638"/>
      <c r="K13" s="93">
        <f>SUM(K11:K12)</f>
        <v>20000</v>
      </c>
      <c r="L13" s="93">
        <f>SUM(L11:L12)</f>
        <v>20000</v>
      </c>
      <c r="M13" s="93">
        <f>SUM(M11:M12)</f>
        <v>40000</v>
      </c>
      <c r="N13" s="860">
        <f>SUM(N11:N12)</f>
        <v>10000</v>
      </c>
      <c r="O13" s="711">
        <f>SUM(O11:O12)</f>
        <v>10000</v>
      </c>
      <c r="P13" s="1048">
        <f>IF(OR(O13&lt;=0,Q13&lt;=0),"-",(((Q13-O13)*100)/O13))</f>
        <v>400</v>
      </c>
      <c r="Q13" s="93">
        <f>SUM(Q11:Q12)</f>
        <v>50000</v>
      </c>
    </row>
    <row r="14" spans="1:17" ht="20.25" thickBot="1">
      <c r="A14" s="1656" t="s">
        <v>159</v>
      </c>
      <c r="B14" s="1657"/>
      <c r="C14" s="1657"/>
      <c r="D14" s="1657"/>
      <c r="E14" s="1657"/>
      <c r="F14" s="1657"/>
      <c r="G14" s="1657"/>
      <c r="H14" s="1657"/>
      <c r="I14" s="1657"/>
      <c r="J14" s="1658"/>
      <c r="K14" s="37">
        <f>SUM(K13)</f>
        <v>20000</v>
      </c>
      <c r="L14" s="37">
        <f>SUM(L13)</f>
        <v>20000</v>
      </c>
      <c r="M14" s="522">
        <f>SUM(M13)</f>
        <v>40000</v>
      </c>
      <c r="N14" s="861">
        <f>SUM(N13)</f>
        <v>10000</v>
      </c>
      <c r="O14" s="713">
        <f>SUM(O13)</f>
        <v>10000</v>
      </c>
      <c r="P14" s="1064">
        <f>IF(OR(O14&lt;=0,Q14&lt;=0),"-",(((Q14-O14)*100)/O14))</f>
        <v>400</v>
      </c>
      <c r="Q14" s="37">
        <f>SUM(Q13)</f>
        <v>50000</v>
      </c>
    </row>
    <row r="15" spans="1:17" ht="21" thickBot="1" thickTop="1">
      <c r="A15" s="1814" t="s">
        <v>36</v>
      </c>
      <c r="B15" s="1815"/>
      <c r="C15" s="1815"/>
      <c r="D15" s="1815"/>
      <c r="E15" s="1815"/>
      <c r="F15" s="1815"/>
      <c r="G15" s="1815"/>
      <c r="H15" s="1815"/>
      <c r="I15" s="1815"/>
      <c r="J15" s="1816"/>
      <c r="K15" s="1452">
        <f>K14</f>
        <v>20000</v>
      </c>
      <c r="L15" s="1452">
        <f>L14</f>
        <v>20000</v>
      </c>
      <c r="M15" s="1469">
        <f>M14</f>
        <v>40000</v>
      </c>
      <c r="N15" s="1470">
        <f>N14</f>
        <v>10000</v>
      </c>
      <c r="O15" s="1471">
        <f>O14</f>
        <v>10000</v>
      </c>
      <c r="P15" s="1472">
        <f>IF(OR(O15&lt;=0,Q15&lt;=0),"-",(((Q15-O15)*100)/O15))</f>
        <v>400</v>
      </c>
      <c r="Q15" s="1471">
        <f>Q14</f>
        <v>50000</v>
      </c>
    </row>
    <row r="16" spans="1:17" ht="21.75" thickTop="1">
      <c r="A16" s="1646" t="s">
        <v>70</v>
      </c>
      <c r="B16" s="1647"/>
      <c r="C16" s="1647"/>
      <c r="D16" s="1647"/>
      <c r="E16" s="1647"/>
      <c r="F16" s="1647"/>
      <c r="G16" s="1647"/>
      <c r="H16" s="1647"/>
      <c r="I16" s="1647"/>
      <c r="J16" s="1"/>
      <c r="K16" s="99"/>
      <c r="L16" s="99"/>
      <c r="M16" s="482"/>
      <c r="N16" s="799"/>
      <c r="O16" s="99"/>
      <c r="P16" s="886"/>
      <c r="Q16" s="99"/>
    </row>
    <row r="17" spans="1:17" ht="18.75">
      <c r="A17" s="2"/>
      <c r="B17" s="1625" t="s">
        <v>72</v>
      </c>
      <c r="C17" s="1625"/>
      <c r="D17" s="1625"/>
      <c r="E17" s="1625"/>
      <c r="F17" s="1625"/>
      <c r="G17" s="1625"/>
      <c r="H17" s="1625"/>
      <c r="I17" s="1625"/>
      <c r="J17" s="1626"/>
      <c r="K17" s="18"/>
      <c r="L17" s="18"/>
      <c r="M17" s="483"/>
      <c r="N17" s="712"/>
      <c r="O17" s="18"/>
      <c r="P17" s="151"/>
      <c r="Q17" s="18"/>
    </row>
    <row r="18" spans="1:17" ht="18.75">
      <c r="A18" s="20"/>
      <c r="B18" s="15"/>
      <c r="C18" s="1625" t="s">
        <v>243</v>
      </c>
      <c r="D18" s="1625"/>
      <c r="E18" s="1625"/>
      <c r="F18" s="1625"/>
      <c r="G18" s="1625"/>
      <c r="H18" s="1625"/>
      <c r="I18" s="1625"/>
      <c r="J18" s="1626"/>
      <c r="K18" s="18"/>
      <c r="L18" s="18"/>
      <c r="M18" s="483"/>
      <c r="N18" s="712"/>
      <c r="O18" s="18"/>
      <c r="P18" s="151"/>
      <c r="Q18" s="18"/>
    </row>
    <row r="19" spans="1:17" ht="18.75">
      <c r="A19" s="20"/>
      <c r="B19" s="15"/>
      <c r="C19" s="15"/>
      <c r="D19" s="10" t="s">
        <v>73</v>
      </c>
      <c r="E19" s="15"/>
      <c r="F19" s="15"/>
      <c r="G19" s="15"/>
      <c r="H19" s="15"/>
      <c r="I19" s="15"/>
      <c r="J19" s="69"/>
      <c r="K19" s="18"/>
      <c r="L19" s="18"/>
      <c r="M19" s="483"/>
      <c r="N19" s="712"/>
      <c r="O19" s="18"/>
      <c r="P19" s="151"/>
      <c r="Q19" s="18"/>
    </row>
    <row r="20" spans="1:17" ht="21.75">
      <c r="A20" s="20"/>
      <c r="B20" s="15"/>
      <c r="C20" s="15"/>
      <c r="D20" s="15"/>
      <c r="E20" s="1622" t="s">
        <v>951</v>
      </c>
      <c r="F20" s="1622"/>
      <c r="G20" s="1622"/>
      <c r="H20" s="1622"/>
      <c r="I20" s="1622"/>
      <c r="J20" s="1623"/>
      <c r="K20" s="274">
        <v>0</v>
      </c>
      <c r="L20" s="18">
        <v>251790</v>
      </c>
      <c r="M20" s="658">
        <v>327798</v>
      </c>
      <c r="N20" s="807">
        <v>0</v>
      </c>
      <c r="O20" s="151">
        <v>200000</v>
      </c>
      <c r="P20" s="1052">
        <f>IF(OR(O20&lt;=0,Q20&lt;=0),"-",(((Q20-O20)*100)/O20))</f>
        <v>150</v>
      </c>
      <c r="Q20" s="151">
        <v>500000</v>
      </c>
    </row>
    <row r="21" spans="1:17" ht="21.75">
      <c r="A21" s="50"/>
      <c r="B21" s="51"/>
      <c r="C21" s="51"/>
      <c r="D21" s="51"/>
      <c r="E21" s="85" t="s">
        <v>952</v>
      </c>
      <c r="F21" s="85"/>
      <c r="G21" s="85"/>
      <c r="H21" s="85"/>
      <c r="I21" s="85"/>
      <c r="J21" s="6"/>
      <c r="K21" s="89">
        <v>0</v>
      </c>
      <c r="L21" s="89">
        <v>0</v>
      </c>
      <c r="M21" s="484">
        <v>0</v>
      </c>
      <c r="N21" s="808">
        <v>117705</v>
      </c>
      <c r="O21" s="168">
        <v>150000</v>
      </c>
      <c r="P21" s="1054">
        <f>IF(OR(O21&lt;=0,Q21&lt;=0),"-",(((Q21-O21)*100)/O21))</f>
        <v>0</v>
      </c>
      <c r="Q21" s="168">
        <v>150000</v>
      </c>
    </row>
    <row r="22" spans="1:17" ht="18.75">
      <c r="A22" s="44"/>
      <c r="B22" s="45"/>
      <c r="C22" s="45"/>
      <c r="D22" s="45"/>
      <c r="E22" s="46" t="s">
        <v>90</v>
      </c>
      <c r="F22" s="46"/>
      <c r="G22" s="46"/>
      <c r="H22" s="46"/>
      <c r="I22" s="46"/>
      <c r="J22" s="46"/>
      <c r="K22" s="174"/>
      <c r="L22" s="174"/>
      <c r="M22" s="602"/>
      <c r="N22" s="800"/>
      <c r="O22" s="166"/>
      <c r="P22" s="166"/>
      <c r="Q22" s="166"/>
    </row>
    <row r="23" spans="1:17" ht="18.75">
      <c r="A23" s="142"/>
      <c r="B23" s="142"/>
      <c r="C23" s="142"/>
      <c r="D23" s="142"/>
      <c r="E23" s="1589"/>
      <c r="F23" s="1589"/>
      <c r="G23" s="1589"/>
      <c r="H23" s="1589"/>
      <c r="I23" s="1589"/>
      <c r="J23" s="1589"/>
      <c r="K23" s="1590"/>
      <c r="L23" s="1590"/>
      <c r="M23" s="1590"/>
      <c r="N23" s="1590"/>
      <c r="O23" s="1591"/>
      <c r="P23" s="1591"/>
      <c r="Q23" s="1591"/>
    </row>
    <row r="24" spans="1:17" ht="18.75">
      <c r="A24" s="50"/>
      <c r="B24" s="51"/>
      <c r="C24" s="51"/>
      <c r="D24" s="51"/>
      <c r="E24" s="1654" t="s">
        <v>953</v>
      </c>
      <c r="F24" s="1654"/>
      <c r="G24" s="1654"/>
      <c r="H24" s="1654"/>
      <c r="I24" s="1654"/>
      <c r="J24" s="1655"/>
      <c r="K24" s="89">
        <v>0</v>
      </c>
      <c r="L24" s="89">
        <v>0</v>
      </c>
      <c r="M24" s="484">
        <v>0</v>
      </c>
      <c r="N24" s="808">
        <v>696000</v>
      </c>
      <c r="O24" s="168">
        <v>700000</v>
      </c>
      <c r="P24" s="168">
        <f>IF(OR(O24&lt;=0,Q24&lt;=0),"-",(((Q24-O24)*100)/O24))</f>
        <v>-28.571428571428573</v>
      </c>
      <c r="Q24" s="168">
        <v>500000</v>
      </c>
    </row>
    <row r="25" spans="1:17" ht="18.75">
      <c r="A25" s="845"/>
      <c r="B25" s="955"/>
      <c r="C25" s="955"/>
      <c r="D25" s="955"/>
      <c r="E25" s="1821" t="s">
        <v>513</v>
      </c>
      <c r="F25" s="1821"/>
      <c r="G25" s="1821"/>
      <c r="H25" s="1821"/>
      <c r="I25" s="1821"/>
      <c r="J25" s="1822"/>
      <c r="K25" s="780"/>
      <c r="L25" s="780"/>
      <c r="M25" s="801"/>
      <c r="N25" s="1244"/>
      <c r="O25" s="956"/>
      <c r="P25" s="956"/>
      <c r="Q25" s="956"/>
    </row>
    <row r="26" spans="1:17" ht="18.75">
      <c r="A26" s="1818" t="s">
        <v>143</v>
      </c>
      <c r="B26" s="1819"/>
      <c r="C26" s="1819"/>
      <c r="D26" s="1819"/>
      <c r="E26" s="1819"/>
      <c r="F26" s="1819"/>
      <c r="G26" s="1819"/>
      <c r="H26" s="1819"/>
      <c r="I26" s="1819"/>
      <c r="J26" s="1820"/>
      <c r="K26" s="450">
        <f>SUM(K20:K25)</f>
        <v>0</v>
      </c>
      <c r="L26" s="450">
        <f>SUM(L20:L25)</f>
        <v>251790</v>
      </c>
      <c r="M26" s="450">
        <f>SUM(M20:M25)</f>
        <v>327798</v>
      </c>
      <c r="N26" s="1141">
        <f>SUM(N20:N25)</f>
        <v>813705</v>
      </c>
      <c r="O26" s="903">
        <f>SUM(O20:O25)</f>
        <v>1050000</v>
      </c>
      <c r="P26" s="1065">
        <f>IF(OR(O26&lt;=0,Q26&lt;=0),"-",(((Q26-O26)*100)/O26))</f>
        <v>9.523809523809524</v>
      </c>
      <c r="Q26" s="450">
        <f>SUM(Q20:Q25)</f>
        <v>1150000</v>
      </c>
    </row>
    <row r="27" spans="1:17" ht="19.5" thickBot="1">
      <c r="A27" s="1691" t="s">
        <v>156</v>
      </c>
      <c r="B27" s="1692"/>
      <c r="C27" s="1692"/>
      <c r="D27" s="1692"/>
      <c r="E27" s="1692"/>
      <c r="F27" s="1692"/>
      <c r="G27" s="1692"/>
      <c r="H27" s="1692"/>
      <c r="I27" s="1692"/>
      <c r="J27" s="1693"/>
      <c r="K27" s="451">
        <f aca="true" t="shared" si="0" ref="K27:O28">K26</f>
        <v>0</v>
      </c>
      <c r="L27" s="451">
        <f t="shared" si="0"/>
        <v>251790</v>
      </c>
      <c r="M27" s="805">
        <f t="shared" si="0"/>
        <v>327798</v>
      </c>
      <c r="N27" s="905">
        <f t="shared" si="0"/>
        <v>813705</v>
      </c>
      <c r="O27" s="904">
        <f t="shared" si="0"/>
        <v>1050000</v>
      </c>
      <c r="P27" s="1066">
        <f>IF(OR(O27&lt;=0,Q27&lt;=0),"-",(((Q27-O27)*100)/O27))</f>
        <v>9.523809523809524</v>
      </c>
      <c r="Q27" s="451">
        <f>Q26</f>
        <v>1150000</v>
      </c>
    </row>
    <row r="28" spans="1:17" ht="20.25" thickBot="1" thickTop="1">
      <c r="A28" s="1814" t="s">
        <v>54</v>
      </c>
      <c r="B28" s="1815"/>
      <c r="C28" s="1815"/>
      <c r="D28" s="1815"/>
      <c r="E28" s="1815"/>
      <c r="F28" s="1815"/>
      <c r="G28" s="1815"/>
      <c r="H28" s="1815"/>
      <c r="I28" s="1815"/>
      <c r="J28" s="1816"/>
      <c r="K28" s="1473">
        <f t="shared" si="0"/>
        <v>0</v>
      </c>
      <c r="L28" s="1473">
        <f t="shared" si="0"/>
        <v>251790</v>
      </c>
      <c r="M28" s="1474">
        <f t="shared" si="0"/>
        <v>327798</v>
      </c>
      <c r="N28" s="1475">
        <f t="shared" si="0"/>
        <v>813705</v>
      </c>
      <c r="O28" s="1476">
        <f t="shared" si="0"/>
        <v>1050000</v>
      </c>
      <c r="P28" s="1477">
        <f>IF(OR(O28&lt;=0,Q28&lt;=0),"-",(((Q28-O28)*100)/O28))</f>
        <v>9.523809523809524</v>
      </c>
      <c r="Q28" s="1473">
        <f>Q27</f>
        <v>1150000</v>
      </c>
    </row>
    <row r="29" spans="1:17" ht="20.25" thickBot="1" thickTop="1">
      <c r="A29" s="1795" t="s">
        <v>37</v>
      </c>
      <c r="B29" s="1796"/>
      <c r="C29" s="1796"/>
      <c r="D29" s="1796"/>
      <c r="E29" s="1796"/>
      <c r="F29" s="1796"/>
      <c r="G29" s="1796"/>
      <c r="H29" s="1796"/>
      <c r="I29" s="1796"/>
      <c r="J29" s="1797"/>
      <c r="K29" s="1478">
        <f>SUM(K15+K28)</f>
        <v>20000</v>
      </c>
      <c r="L29" s="1478">
        <f>SUM(L15+L28)</f>
        <v>271790</v>
      </c>
      <c r="M29" s="1478">
        <f>SUM(M15+M28)</f>
        <v>367798</v>
      </c>
      <c r="N29" s="1479">
        <f>SUM(N15+N28)</f>
        <v>823705</v>
      </c>
      <c r="O29" s="1480">
        <f>SUM(O15+O28)</f>
        <v>1060000</v>
      </c>
      <c r="P29" s="1481">
        <f>IF(OR(O29&lt;=0,Q29&lt;=0),"-",(((Q29-O29)*100)/O29))</f>
        <v>13.20754716981132</v>
      </c>
      <c r="Q29" s="1478">
        <f>SUM(Q15+Q28)</f>
        <v>1200000</v>
      </c>
    </row>
    <row r="30" spans="1:17" ht="19.5" thickTop="1">
      <c r="A30" s="25"/>
      <c r="B30" s="25"/>
      <c r="C30" s="25"/>
      <c r="D30" s="25"/>
      <c r="E30" s="1630"/>
      <c r="F30" s="1630"/>
      <c r="G30" s="1630"/>
      <c r="H30" s="1630"/>
      <c r="I30" s="1630"/>
      <c r="J30" s="1630"/>
      <c r="K30" s="97"/>
      <c r="L30" s="97"/>
      <c r="M30" s="730"/>
      <c r="N30" s="97"/>
      <c r="O30" s="97"/>
      <c r="P30" s="661"/>
      <c r="Q30" s="97"/>
    </row>
    <row r="31" spans="1:17" ht="18.75">
      <c r="A31" s="25"/>
      <c r="B31" s="25"/>
      <c r="C31" s="25"/>
      <c r="D31" s="25"/>
      <c r="E31" s="25"/>
      <c r="F31" s="25"/>
      <c r="G31" s="25"/>
      <c r="H31" s="25"/>
      <c r="I31" s="95"/>
      <c r="J31" s="95"/>
      <c r="K31" s="96"/>
      <c r="L31" s="96"/>
      <c r="M31" s="96"/>
      <c r="N31" s="96"/>
      <c r="O31" s="96"/>
      <c r="P31" s="1067"/>
      <c r="Q31" s="96"/>
    </row>
    <row r="32" spans="1:17" ht="18.75">
      <c r="A32" s="25"/>
      <c r="B32" s="25"/>
      <c r="C32" s="25"/>
      <c r="D32" s="25"/>
      <c r="E32" s="25"/>
      <c r="F32" s="25"/>
      <c r="G32" s="25"/>
      <c r="H32" s="25"/>
      <c r="I32" s="95"/>
      <c r="J32" s="95"/>
      <c r="K32" s="96"/>
      <c r="L32" s="96"/>
      <c r="M32" s="96"/>
      <c r="N32" s="96"/>
      <c r="O32" s="96"/>
      <c r="P32" s="1067"/>
      <c r="Q32" s="96"/>
    </row>
    <row r="33" spans="1:17" ht="18.75">
      <c r="A33" s="25"/>
      <c r="B33" s="25"/>
      <c r="C33" s="25"/>
      <c r="D33" s="25"/>
      <c r="E33" s="25"/>
      <c r="F33" s="25"/>
      <c r="G33" s="1817"/>
      <c r="H33" s="1817"/>
      <c r="I33" s="1817"/>
      <c r="J33" s="1817"/>
      <c r="K33" s="96"/>
      <c r="L33" s="96"/>
      <c r="M33" s="96"/>
      <c r="N33" s="96"/>
      <c r="O33" s="96"/>
      <c r="P33" s="1067"/>
      <c r="Q33" s="96"/>
    </row>
    <row r="34" spans="13:14" ht="18.75">
      <c r="M34" s="97"/>
      <c r="N34" s="97"/>
    </row>
    <row r="35" spans="13:14" ht="18.75">
      <c r="M35" s="97"/>
      <c r="N35" s="97"/>
    </row>
    <row r="36" spans="13:14" ht="18.75">
      <c r="M36" s="97"/>
      <c r="N36" s="97"/>
    </row>
    <row r="37" spans="13:14" ht="18.75">
      <c r="M37" s="97"/>
      <c r="N37" s="97"/>
    </row>
    <row r="38" spans="13:14" ht="18.75">
      <c r="M38" s="97"/>
      <c r="N38" s="97"/>
    </row>
    <row r="39" spans="13:14" ht="18.75">
      <c r="M39" s="97"/>
      <c r="N39" s="97"/>
    </row>
  </sheetData>
  <sheetProtection/>
  <mergeCells count="25">
    <mergeCell ref="A7:I7"/>
    <mergeCell ref="A1:Q1"/>
    <mergeCell ref="A2:Q2"/>
    <mergeCell ref="A3:Q3"/>
    <mergeCell ref="A4:Q4"/>
    <mergeCell ref="A5:J6"/>
    <mergeCell ref="O5:Q5"/>
    <mergeCell ref="K5:N5"/>
    <mergeCell ref="B8:J8"/>
    <mergeCell ref="A16:I16"/>
    <mergeCell ref="B17:J17"/>
    <mergeCell ref="C18:J18"/>
    <mergeCell ref="E11:J11"/>
    <mergeCell ref="A14:J14"/>
    <mergeCell ref="A15:J15"/>
    <mergeCell ref="A13:J13"/>
    <mergeCell ref="E20:J20"/>
    <mergeCell ref="E30:J30"/>
    <mergeCell ref="G33:J33"/>
    <mergeCell ref="A26:J26"/>
    <mergeCell ref="A27:J27"/>
    <mergeCell ref="A28:J28"/>
    <mergeCell ref="A29:J29"/>
    <mergeCell ref="E24:J24"/>
    <mergeCell ref="E25:J25"/>
  </mergeCells>
  <printOptions/>
  <pageMargins left="0.6692913385826772" right="0.2755905511811024" top="0.984251968503937" bottom="0.984251968503937" header="0.31496062992125984" footer="0.5905511811023623"/>
  <pageSetup horizontalDpi="600" verticalDpi="600" orientation="landscape" paperSize="9" r:id="rId2"/>
  <ignoredErrors>
    <ignoredError sqref="P13:P22 P24:P25 P26:P29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Q135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92" sqref="A92:J92"/>
    </sheetView>
  </sheetViews>
  <sheetFormatPr defaultColWidth="9.00390625" defaultRowHeight="14.25"/>
  <cols>
    <col min="1" max="6" width="1.625" style="39" customWidth="1"/>
    <col min="7" max="9" width="9.00390625" style="39" customWidth="1"/>
    <col min="10" max="10" width="14.25390625" style="39" customWidth="1"/>
    <col min="11" max="14" width="11.75390625" style="39" customWidth="1"/>
    <col min="15" max="15" width="11.75390625" style="123" customWidth="1"/>
    <col min="16" max="16" width="7.625" style="1082" customWidth="1"/>
    <col min="17" max="17" width="11.75390625" style="123" customWidth="1"/>
    <col min="18" max="16384" width="9.00390625" style="39" customWidth="1"/>
  </cols>
  <sheetData>
    <row r="1" spans="1:17" ht="21">
      <c r="A1" s="1704" t="s">
        <v>124</v>
      </c>
      <c r="B1" s="1704"/>
      <c r="C1" s="1704"/>
      <c r="D1" s="1704"/>
      <c r="E1" s="1704"/>
      <c r="F1" s="1704"/>
      <c r="G1" s="1704"/>
      <c r="H1" s="1704"/>
      <c r="I1" s="1704"/>
      <c r="J1" s="1704"/>
      <c r="K1" s="1704"/>
      <c r="L1" s="1704"/>
      <c r="M1" s="1704"/>
      <c r="N1" s="1704"/>
      <c r="O1" s="1704"/>
      <c r="P1" s="1704"/>
      <c r="Q1" s="1704"/>
    </row>
    <row r="2" spans="1:17" ht="21">
      <c r="A2" s="1704" t="s">
        <v>614</v>
      </c>
      <c r="B2" s="1704"/>
      <c r="C2" s="1704"/>
      <c r="D2" s="1704"/>
      <c r="E2" s="1704"/>
      <c r="F2" s="1704"/>
      <c r="G2" s="1704"/>
      <c r="H2" s="1704"/>
      <c r="I2" s="1704"/>
      <c r="J2" s="1704"/>
      <c r="K2" s="1704"/>
      <c r="L2" s="1704"/>
      <c r="M2" s="1704"/>
      <c r="N2" s="1704"/>
      <c r="O2" s="1704"/>
      <c r="P2" s="1704"/>
      <c r="Q2" s="1704"/>
    </row>
    <row r="3" spans="1:17" ht="21">
      <c r="A3" s="1704" t="s">
        <v>172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</row>
    <row r="4" spans="1:17" ht="21">
      <c r="A4" s="1825" t="s">
        <v>353</v>
      </c>
      <c r="B4" s="1825"/>
      <c r="C4" s="1825"/>
      <c r="D4" s="1825"/>
      <c r="E4" s="1825"/>
      <c r="F4" s="1825"/>
      <c r="G4" s="1825"/>
      <c r="H4" s="1825"/>
      <c r="I4" s="1825"/>
      <c r="J4" s="1825"/>
      <c r="K4" s="1825"/>
      <c r="L4" s="1825"/>
      <c r="M4" s="1825"/>
      <c r="N4" s="1825"/>
      <c r="O4" s="1825"/>
      <c r="P4" s="1825"/>
      <c r="Q4" s="1825"/>
    </row>
    <row r="5" spans="1:17" ht="18.75">
      <c r="A5" s="1690"/>
      <c r="B5" s="1690"/>
      <c r="C5" s="1690"/>
      <c r="D5" s="1690"/>
      <c r="E5" s="1690"/>
      <c r="F5" s="1690"/>
      <c r="G5" s="1690"/>
      <c r="H5" s="1690"/>
      <c r="I5" s="1690"/>
      <c r="J5" s="1690"/>
      <c r="K5" s="1740" t="s">
        <v>126</v>
      </c>
      <c r="L5" s="1620"/>
      <c r="M5" s="1620"/>
      <c r="N5" s="1741"/>
      <c r="O5" s="1644" t="s">
        <v>127</v>
      </c>
      <c r="P5" s="1645"/>
      <c r="Q5" s="1645"/>
    </row>
    <row r="6" spans="1:17" ht="40.5" customHeight="1">
      <c r="A6" s="1690"/>
      <c r="B6" s="1690"/>
      <c r="C6" s="1690"/>
      <c r="D6" s="1690"/>
      <c r="E6" s="1690"/>
      <c r="F6" s="1690"/>
      <c r="G6" s="1690"/>
      <c r="H6" s="1690"/>
      <c r="I6" s="1690"/>
      <c r="J6" s="1690"/>
      <c r="K6" s="30" t="s">
        <v>175</v>
      </c>
      <c r="L6" s="30" t="s">
        <v>129</v>
      </c>
      <c r="M6" s="479" t="s">
        <v>365</v>
      </c>
      <c r="N6" s="812" t="s">
        <v>431</v>
      </c>
      <c r="O6" s="489" t="s">
        <v>492</v>
      </c>
      <c r="P6" s="125" t="s">
        <v>128</v>
      </c>
      <c r="Q6" s="124" t="s">
        <v>613</v>
      </c>
    </row>
    <row r="7" spans="1:17" ht="21">
      <c r="A7" s="1646" t="s">
        <v>74</v>
      </c>
      <c r="B7" s="1647"/>
      <c r="C7" s="1647"/>
      <c r="D7" s="1647"/>
      <c r="E7" s="1647"/>
      <c r="F7" s="1647"/>
      <c r="G7" s="1647"/>
      <c r="H7" s="1647"/>
      <c r="I7" s="1647"/>
      <c r="J7" s="1"/>
      <c r="K7" s="100"/>
      <c r="L7" s="100"/>
      <c r="M7" s="113"/>
      <c r="N7" s="813"/>
      <c r="O7" s="613"/>
      <c r="P7" s="1068"/>
      <c r="Q7" s="121"/>
    </row>
    <row r="8" spans="1:17" ht="18.75">
      <c r="A8" s="2"/>
      <c r="B8" s="1624" t="s">
        <v>75</v>
      </c>
      <c r="C8" s="1625"/>
      <c r="D8" s="1625"/>
      <c r="E8" s="1625"/>
      <c r="F8" s="1625"/>
      <c r="G8" s="1625"/>
      <c r="H8" s="1625"/>
      <c r="I8" s="1625"/>
      <c r="J8" s="1626"/>
      <c r="K8" s="19"/>
      <c r="L8" s="19"/>
      <c r="M8" s="237"/>
      <c r="N8" s="814"/>
      <c r="O8" s="594"/>
      <c r="P8" s="54"/>
      <c r="Q8" s="19"/>
    </row>
    <row r="9" spans="1:17" ht="18.75">
      <c r="A9" s="2"/>
      <c r="B9" s="10"/>
      <c r="C9" s="1625" t="s">
        <v>240</v>
      </c>
      <c r="D9" s="1625"/>
      <c r="E9" s="1625"/>
      <c r="F9" s="1625"/>
      <c r="G9" s="1625"/>
      <c r="H9" s="1625"/>
      <c r="I9" s="1625"/>
      <c r="J9" s="1626"/>
      <c r="K9" s="19"/>
      <c r="L9" s="19"/>
      <c r="M9" s="237"/>
      <c r="N9" s="814"/>
      <c r="O9" s="594"/>
      <c r="P9" s="54"/>
      <c r="Q9" s="19"/>
    </row>
    <row r="10" spans="1:17" ht="18.75">
      <c r="A10" s="20"/>
      <c r="B10" s="15"/>
      <c r="C10" s="15"/>
      <c r="D10" s="3" t="s">
        <v>242</v>
      </c>
      <c r="E10" s="3"/>
      <c r="F10" s="3"/>
      <c r="G10" s="3"/>
      <c r="H10" s="3"/>
      <c r="I10" s="3"/>
      <c r="J10" s="4"/>
      <c r="K10" s="19"/>
      <c r="L10" s="19"/>
      <c r="M10" s="237"/>
      <c r="N10" s="814"/>
      <c r="O10" s="594"/>
      <c r="P10" s="54"/>
      <c r="Q10" s="19"/>
    </row>
    <row r="11" spans="1:17" ht="18.75">
      <c r="A11" s="20"/>
      <c r="B11" s="15"/>
      <c r="C11" s="15"/>
      <c r="D11" s="15"/>
      <c r="E11" s="1622" t="s">
        <v>130</v>
      </c>
      <c r="F11" s="1622"/>
      <c r="G11" s="1622"/>
      <c r="H11" s="1622"/>
      <c r="I11" s="1622"/>
      <c r="J11" s="1623"/>
      <c r="K11" s="282">
        <v>1912783.97</v>
      </c>
      <c r="L11" s="282">
        <v>2029610.65</v>
      </c>
      <c r="M11" s="349">
        <v>2816751.8</v>
      </c>
      <c r="N11" s="818">
        <v>2797699.68</v>
      </c>
      <c r="O11" s="601">
        <v>3597400</v>
      </c>
      <c r="P11" s="275">
        <f>IF(OR(O11&lt;=0,Q11&lt;=0),"-",(((Q11-O11)*100)/O11))</f>
        <v>12.136543058875855</v>
      </c>
      <c r="Q11" s="276">
        <v>4034000</v>
      </c>
    </row>
    <row r="12" spans="1:17" ht="18.75">
      <c r="A12" s="20"/>
      <c r="B12" s="15"/>
      <c r="C12" s="15"/>
      <c r="D12" s="15"/>
      <c r="E12" s="1622" t="s">
        <v>279</v>
      </c>
      <c r="F12" s="1622"/>
      <c r="G12" s="1622"/>
      <c r="H12" s="1622"/>
      <c r="I12" s="1622"/>
      <c r="J12" s="1623"/>
      <c r="K12" s="282">
        <v>133239.34</v>
      </c>
      <c r="L12" s="282">
        <v>97885</v>
      </c>
      <c r="M12" s="349">
        <v>67200</v>
      </c>
      <c r="N12" s="818">
        <v>61600</v>
      </c>
      <c r="O12" s="601">
        <v>67200</v>
      </c>
      <c r="P12" s="275">
        <f aca="true" t="shared" si="0" ref="P12:P17">IF(OR(O12&lt;=0,Q12&lt;=0),"-",(((Q12-O12)*100)/O12))</f>
        <v>0</v>
      </c>
      <c r="Q12" s="276">
        <v>67200</v>
      </c>
    </row>
    <row r="13" spans="1:17" ht="18.75">
      <c r="A13" s="20"/>
      <c r="B13" s="15"/>
      <c r="C13" s="15"/>
      <c r="D13" s="15"/>
      <c r="E13" s="1622" t="s">
        <v>131</v>
      </c>
      <c r="F13" s="1622"/>
      <c r="G13" s="1622"/>
      <c r="H13" s="1622"/>
      <c r="I13" s="1622"/>
      <c r="J13" s="1623"/>
      <c r="K13" s="282">
        <v>81651.61</v>
      </c>
      <c r="L13" s="282">
        <v>109200</v>
      </c>
      <c r="M13" s="349">
        <v>109200</v>
      </c>
      <c r="N13" s="818">
        <v>124100</v>
      </c>
      <c r="O13" s="601">
        <v>163200</v>
      </c>
      <c r="P13" s="275">
        <f t="shared" si="0"/>
        <v>41.1764705882353</v>
      </c>
      <c r="Q13" s="276">
        <v>230400</v>
      </c>
    </row>
    <row r="14" spans="1:17" ht="18.75">
      <c r="A14" s="20"/>
      <c r="B14" s="15"/>
      <c r="C14" s="15"/>
      <c r="D14" s="15"/>
      <c r="E14" s="1622" t="s">
        <v>132</v>
      </c>
      <c r="F14" s="1622"/>
      <c r="G14" s="1622"/>
      <c r="H14" s="1622"/>
      <c r="I14" s="1622"/>
      <c r="J14" s="1623"/>
      <c r="K14" s="282">
        <v>2683613.09</v>
      </c>
      <c r="L14" s="282">
        <v>3437381.3</v>
      </c>
      <c r="M14" s="349">
        <v>5345774</v>
      </c>
      <c r="N14" s="818">
        <v>5209928.97</v>
      </c>
      <c r="O14" s="601">
        <v>5789900</v>
      </c>
      <c r="P14" s="275">
        <f t="shared" si="0"/>
        <v>4.516485604241869</v>
      </c>
      <c r="Q14" s="276">
        <v>6051400</v>
      </c>
    </row>
    <row r="15" spans="1:17" ht="18.75">
      <c r="A15" s="20"/>
      <c r="B15" s="15"/>
      <c r="C15" s="15"/>
      <c r="D15" s="15"/>
      <c r="E15" s="1622" t="s">
        <v>133</v>
      </c>
      <c r="F15" s="1622"/>
      <c r="G15" s="1622"/>
      <c r="H15" s="1622"/>
      <c r="I15" s="1622"/>
      <c r="J15" s="1623"/>
      <c r="K15" s="282">
        <v>1656970.79</v>
      </c>
      <c r="L15" s="282">
        <v>1759350</v>
      </c>
      <c r="M15" s="349">
        <v>200394.19</v>
      </c>
      <c r="N15" s="818">
        <v>620002.26</v>
      </c>
      <c r="O15" s="601">
        <v>664500</v>
      </c>
      <c r="P15" s="275">
        <f t="shared" si="0"/>
        <v>0.9330323551542513</v>
      </c>
      <c r="Q15" s="276">
        <v>670700</v>
      </c>
    </row>
    <row r="16" spans="1:17" ht="19.5">
      <c r="A16" s="1636" t="s">
        <v>134</v>
      </c>
      <c r="B16" s="1637"/>
      <c r="C16" s="1637"/>
      <c r="D16" s="1637"/>
      <c r="E16" s="1637"/>
      <c r="F16" s="1637"/>
      <c r="G16" s="1637"/>
      <c r="H16" s="1637"/>
      <c r="I16" s="1637"/>
      <c r="J16" s="1638"/>
      <c r="K16" s="277">
        <f>SUM(K10:K15)</f>
        <v>6468258.8</v>
      </c>
      <c r="L16" s="277">
        <f>SUM(L10:L15)</f>
        <v>7433426.949999999</v>
      </c>
      <c r="M16" s="284">
        <f>SUM(M11:M15)</f>
        <v>8539319.99</v>
      </c>
      <c r="N16" s="988">
        <f>SUM(N11:N15)</f>
        <v>8813330.91</v>
      </c>
      <c r="O16" s="619">
        <f>SUM(O11:O15)</f>
        <v>10282200</v>
      </c>
      <c r="P16" s="1069">
        <f t="shared" si="0"/>
        <v>7.503258057614129</v>
      </c>
      <c r="Q16" s="277">
        <f>SUM(Q11:Q15)</f>
        <v>11053700</v>
      </c>
    </row>
    <row r="17" spans="1:17" ht="23.25" customHeight="1" thickBot="1">
      <c r="A17" s="1656" t="s">
        <v>135</v>
      </c>
      <c r="B17" s="1657"/>
      <c r="C17" s="1657"/>
      <c r="D17" s="1657"/>
      <c r="E17" s="1657"/>
      <c r="F17" s="1657"/>
      <c r="G17" s="1657"/>
      <c r="H17" s="1657"/>
      <c r="I17" s="1657"/>
      <c r="J17" s="1658"/>
      <c r="K17" s="280">
        <f>SUM(K16)</f>
        <v>6468258.8</v>
      </c>
      <c r="L17" s="280">
        <f>SUM(L16)</f>
        <v>7433426.949999999</v>
      </c>
      <c r="M17" s="612">
        <f>SUM(M16)</f>
        <v>8539319.99</v>
      </c>
      <c r="N17" s="1121">
        <f>SUM(N16)</f>
        <v>8813330.91</v>
      </c>
      <c r="O17" s="621">
        <f>SUM(O16)</f>
        <v>10282200</v>
      </c>
      <c r="P17" s="1070">
        <f t="shared" si="0"/>
        <v>7.503258057614129</v>
      </c>
      <c r="Q17" s="280">
        <f>SUM(Q16)</f>
        <v>11053700</v>
      </c>
    </row>
    <row r="18" spans="1:17" ht="19.5" thickTop="1">
      <c r="A18" s="50"/>
      <c r="B18" s="51"/>
      <c r="C18" s="1632" t="s">
        <v>243</v>
      </c>
      <c r="D18" s="1632"/>
      <c r="E18" s="1632"/>
      <c r="F18" s="1632"/>
      <c r="G18" s="1632"/>
      <c r="H18" s="1632"/>
      <c r="I18" s="1632"/>
      <c r="J18" s="1633"/>
      <c r="K18" s="52"/>
      <c r="L18" s="52"/>
      <c r="M18" s="560"/>
      <c r="N18" s="815"/>
      <c r="O18" s="596"/>
      <c r="P18" s="1013"/>
      <c r="Q18" s="52"/>
    </row>
    <row r="19" spans="1:17" ht="18.75">
      <c r="A19" s="20"/>
      <c r="B19" s="15"/>
      <c r="C19" s="15"/>
      <c r="D19" s="3" t="s">
        <v>244</v>
      </c>
      <c r="E19" s="3"/>
      <c r="F19" s="3"/>
      <c r="G19" s="3"/>
      <c r="H19" s="3"/>
      <c r="I19" s="3"/>
      <c r="J19" s="4"/>
      <c r="K19" s="19"/>
      <c r="L19" s="19"/>
      <c r="M19" s="237"/>
      <c r="N19" s="814"/>
      <c r="O19" s="594"/>
      <c r="P19" s="54"/>
      <c r="Q19" s="19"/>
    </row>
    <row r="20" spans="1:17" ht="18.75">
      <c r="A20" s="20"/>
      <c r="B20" s="15"/>
      <c r="C20" s="15"/>
      <c r="D20" s="3"/>
      <c r="E20" s="1622" t="s">
        <v>358</v>
      </c>
      <c r="F20" s="1622"/>
      <c r="G20" s="1622"/>
      <c r="H20" s="1622"/>
      <c r="I20" s="1622"/>
      <c r="J20" s="1623"/>
      <c r="K20" s="282">
        <v>69050</v>
      </c>
      <c r="L20" s="282">
        <v>53630</v>
      </c>
      <c r="M20" s="349">
        <v>42434</v>
      </c>
      <c r="N20" s="818">
        <v>31140</v>
      </c>
      <c r="O20" s="620">
        <v>99000</v>
      </c>
      <c r="P20" s="275">
        <f aca="true" t="shared" si="1" ref="P20:P25">IF(OR(O20&lt;=0,Q20&lt;=0),"-",(((Q20-O20)*100)/O20))</f>
        <v>0</v>
      </c>
      <c r="Q20" s="282">
        <v>99000</v>
      </c>
    </row>
    <row r="21" spans="1:17" ht="18.75">
      <c r="A21" s="20"/>
      <c r="B21" s="15"/>
      <c r="C21" s="15"/>
      <c r="D21" s="15"/>
      <c r="E21" s="1622" t="s">
        <v>136</v>
      </c>
      <c r="F21" s="1622"/>
      <c r="G21" s="1622"/>
      <c r="H21" s="1622"/>
      <c r="I21" s="1622"/>
      <c r="J21" s="1623"/>
      <c r="K21" s="282">
        <v>34300</v>
      </c>
      <c r="L21" s="282">
        <v>41610</v>
      </c>
      <c r="M21" s="349">
        <v>50000</v>
      </c>
      <c r="N21" s="818">
        <v>32720</v>
      </c>
      <c r="O21" s="601">
        <v>50000</v>
      </c>
      <c r="P21" s="275">
        <f t="shared" si="1"/>
        <v>0</v>
      </c>
      <c r="Q21" s="276">
        <v>50000</v>
      </c>
    </row>
    <row r="22" spans="1:17" ht="18.75">
      <c r="A22" s="90"/>
      <c r="B22" s="91"/>
      <c r="C22" s="91"/>
      <c r="D22" s="91"/>
      <c r="E22" s="1634" t="s">
        <v>137</v>
      </c>
      <c r="F22" s="1634"/>
      <c r="G22" s="1634"/>
      <c r="H22" s="1634"/>
      <c r="I22" s="1634"/>
      <c r="J22" s="1635"/>
      <c r="K22" s="287">
        <v>147487.1</v>
      </c>
      <c r="L22" s="287">
        <v>234072.6</v>
      </c>
      <c r="M22" s="355">
        <v>262512.9</v>
      </c>
      <c r="N22" s="827">
        <v>183700</v>
      </c>
      <c r="O22" s="724">
        <v>192000</v>
      </c>
      <c r="P22" s="286">
        <f t="shared" si="1"/>
        <v>21.875</v>
      </c>
      <c r="Q22" s="288">
        <v>234000</v>
      </c>
    </row>
    <row r="23" spans="1:17" ht="18.75">
      <c r="A23" s="50"/>
      <c r="B23" s="51"/>
      <c r="C23" s="51"/>
      <c r="D23" s="51"/>
      <c r="E23" s="1654" t="s">
        <v>138</v>
      </c>
      <c r="F23" s="1654"/>
      <c r="G23" s="1654"/>
      <c r="H23" s="1654"/>
      <c r="I23" s="1654"/>
      <c r="J23" s="1655"/>
      <c r="K23" s="384">
        <v>34474</v>
      </c>
      <c r="L23" s="384">
        <v>22174</v>
      </c>
      <c r="M23" s="347">
        <v>43930</v>
      </c>
      <c r="N23" s="983">
        <v>30670</v>
      </c>
      <c r="O23" s="750">
        <v>82200</v>
      </c>
      <c r="P23" s="333">
        <f t="shared" si="1"/>
        <v>24.574209245742093</v>
      </c>
      <c r="Q23" s="334">
        <v>102400</v>
      </c>
    </row>
    <row r="24" spans="1:17" ht="18.75">
      <c r="A24" s="44"/>
      <c r="B24" s="45"/>
      <c r="C24" s="45"/>
      <c r="D24" s="45"/>
      <c r="E24" s="1697" t="s">
        <v>139</v>
      </c>
      <c r="F24" s="1697"/>
      <c r="G24" s="1697"/>
      <c r="H24" s="1697"/>
      <c r="I24" s="1697"/>
      <c r="J24" s="1698"/>
      <c r="K24" s="428">
        <v>270307.5</v>
      </c>
      <c r="L24" s="428">
        <v>670</v>
      </c>
      <c r="M24" s="425">
        <v>0</v>
      </c>
      <c r="N24" s="984">
        <v>0</v>
      </c>
      <c r="O24" s="614">
        <v>0</v>
      </c>
      <c r="P24" s="1071" t="str">
        <f t="shared" si="1"/>
        <v>-</v>
      </c>
      <c r="Q24" s="466">
        <v>0</v>
      </c>
    </row>
    <row r="25" spans="1:17" ht="19.5">
      <c r="A25" s="1636" t="s">
        <v>140</v>
      </c>
      <c r="B25" s="1637"/>
      <c r="C25" s="1637"/>
      <c r="D25" s="1637"/>
      <c r="E25" s="1637"/>
      <c r="F25" s="1637"/>
      <c r="G25" s="1637"/>
      <c r="H25" s="1637"/>
      <c r="I25" s="1637"/>
      <c r="J25" s="1638"/>
      <c r="K25" s="277">
        <f>SUM(K20:K24)</f>
        <v>555618.6</v>
      </c>
      <c r="L25" s="277">
        <f>SUM(L20:L24)</f>
        <v>352156.6</v>
      </c>
      <c r="M25" s="284">
        <f>SUM(M20:M24)</f>
        <v>398876.9</v>
      </c>
      <c r="N25" s="284">
        <f>SUM(N20:N24)</f>
        <v>278230</v>
      </c>
      <c r="O25" s="619">
        <f>SUM(O20:O24)</f>
        <v>423200</v>
      </c>
      <c r="P25" s="1069">
        <f t="shared" si="1"/>
        <v>14.697542533081286</v>
      </c>
      <c r="Q25" s="277">
        <f>SUM(Q20:Q24)</f>
        <v>485400</v>
      </c>
    </row>
    <row r="26" spans="1:17" ht="18.75">
      <c r="A26" s="50"/>
      <c r="B26" s="51"/>
      <c r="C26" s="51"/>
      <c r="D26" s="33" t="s">
        <v>245</v>
      </c>
      <c r="E26" s="51"/>
      <c r="F26" s="51"/>
      <c r="G26" s="51"/>
      <c r="H26" s="51"/>
      <c r="I26" s="51"/>
      <c r="J26" s="56"/>
      <c r="K26" s="52"/>
      <c r="L26" s="52"/>
      <c r="M26" s="560"/>
      <c r="N26" s="815"/>
      <c r="O26" s="596"/>
      <c r="P26" s="1013"/>
      <c r="Q26" s="52"/>
    </row>
    <row r="27" spans="1:17" ht="18.75">
      <c r="A27" s="20"/>
      <c r="B27" s="15"/>
      <c r="C27" s="15"/>
      <c r="D27" s="15"/>
      <c r="E27" s="1622" t="s">
        <v>141</v>
      </c>
      <c r="F27" s="1622"/>
      <c r="G27" s="1622"/>
      <c r="H27" s="1622"/>
      <c r="I27" s="1622"/>
      <c r="J27" s="1623"/>
      <c r="K27" s="282">
        <v>117738.32</v>
      </c>
      <c r="L27" s="282">
        <v>147093.86</v>
      </c>
      <c r="M27" s="349">
        <v>64404.42</v>
      </c>
      <c r="N27" s="818">
        <v>82869.48</v>
      </c>
      <c r="O27" s="601">
        <v>700000</v>
      </c>
      <c r="P27" s="1071">
        <f>IF(OR(O27&lt;=0,Q27&lt;=0),"-",(((Q27-O27)*100)/O27))</f>
        <v>0</v>
      </c>
      <c r="Q27" s="276">
        <v>700000</v>
      </c>
    </row>
    <row r="28" spans="1:17" ht="18.75">
      <c r="A28" s="20"/>
      <c r="B28" s="15"/>
      <c r="C28" s="15"/>
      <c r="D28" s="15"/>
      <c r="E28" s="467" t="s">
        <v>142</v>
      </c>
      <c r="F28" s="14"/>
      <c r="G28" s="14"/>
      <c r="H28" s="14"/>
      <c r="I28" s="14"/>
      <c r="J28" s="17"/>
      <c r="K28" s="282"/>
      <c r="L28" s="282"/>
      <c r="M28" s="349"/>
      <c r="N28" s="818"/>
      <c r="O28" s="601"/>
      <c r="P28" s="275"/>
      <c r="Q28" s="276"/>
    </row>
    <row r="29" spans="1:17" ht="18.75">
      <c r="A29" s="20"/>
      <c r="B29" s="15"/>
      <c r="C29" s="15"/>
      <c r="D29" s="15"/>
      <c r="E29" s="104"/>
      <c r="F29" s="104" t="s">
        <v>359</v>
      </c>
      <c r="G29" s="104"/>
      <c r="H29" s="104"/>
      <c r="I29" s="104"/>
      <c r="J29" s="122"/>
      <c r="K29" s="282">
        <v>12082</v>
      </c>
      <c r="L29" s="282">
        <v>9086</v>
      </c>
      <c r="M29" s="349">
        <v>14416</v>
      </c>
      <c r="N29" s="818">
        <v>1400</v>
      </c>
      <c r="O29" s="601">
        <v>50000</v>
      </c>
      <c r="P29" s="1071">
        <f>IF(OR(O29&lt;=0,Q29&lt;=0),"-",(((Q29-O29)*100)/O29))</f>
        <v>0</v>
      </c>
      <c r="Q29" s="276">
        <v>50000</v>
      </c>
    </row>
    <row r="30" spans="1:17" ht="18.75">
      <c r="A30" s="44"/>
      <c r="B30" s="45"/>
      <c r="C30" s="45"/>
      <c r="D30" s="45"/>
      <c r="E30" s="1698" t="s">
        <v>161</v>
      </c>
      <c r="F30" s="1830"/>
      <c r="G30" s="1830"/>
      <c r="H30" s="1830"/>
      <c r="I30" s="1830"/>
      <c r="J30" s="1830"/>
      <c r="K30" s="428">
        <v>30041.03</v>
      </c>
      <c r="L30" s="428">
        <v>13469</v>
      </c>
      <c r="M30" s="425">
        <v>28422.55</v>
      </c>
      <c r="N30" s="984">
        <v>2345.1</v>
      </c>
      <c r="O30" s="722">
        <v>50000</v>
      </c>
      <c r="P30" s="1071">
        <f>IF(OR(O30&lt;=0,Q30&lt;=0),"-",(((Q30-O30)*100)/O30))</f>
        <v>1500</v>
      </c>
      <c r="Q30" s="281">
        <v>800000</v>
      </c>
    </row>
    <row r="31" spans="1:17" ht="18.75">
      <c r="A31" s="1636" t="s">
        <v>143</v>
      </c>
      <c r="B31" s="1637"/>
      <c r="C31" s="1637"/>
      <c r="D31" s="1637"/>
      <c r="E31" s="1637"/>
      <c r="F31" s="1637"/>
      <c r="G31" s="1637"/>
      <c r="H31" s="1637"/>
      <c r="I31" s="1637"/>
      <c r="J31" s="1638"/>
      <c r="K31" s="277">
        <f>SUM(K27:K30)</f>
        <v>159861.35</v>
      </c>
      <c r="L31" s="277">
        <f>SUM(L27:L30)</f>
        <v>169648.86</v>
      </c>
      <c r="M31" s="284">
        <f>SUM(M27:M30)</f>
        <v>107242.97</v>
      </c>
      <c r="N31" s="284">
        <f>SUM(N27:N30)</f>
        <v>86614.58</v>
      </c>
      <c r="O31" s="619">
        <f>SUM(O27:O30)</f>
        <v>800000</v>
      </c>
      <c r="P31" s="1072">
        <f>IF(OR(O31&lt;=0,Q31&lt;=0),"-",(((Q31-O31)*100)/O31))</f>
        <v>93.75</v>
      </c>
      <c r="Q31" s="277">
        <f>SUM(Q27:Q30)</f>
        <v>1550000</v>
      </c>
    </row>
    <row r="32" spans="1:17" ht="18.75">
      <c r="A32" s="113"/>
      <c r="B32" s="114"/>
      <c r="C32" s="114"/>
      <c r="D32" s="11" t="s">
        <v>246</v>
      </c>
      <c r="E32" s="114"/>
      <c r="F32" s="114"/>
      <c r="G32" s="114"/>
      <c r="H32" s="114"/>
      <c r="I32" s="114"/>
      <c r="J32" s="98"/>
      <c r="K32" s="41"/>
      <c r="L32" s="41"/>
      <c r="M32" s="557"/>
      <c r="N32" s="816"/>
      <c r="O32" s="615"/>
      <c r="P32" s="1012"/>
      <c r="Q32" s="41"/>
    </row>
    <row r="33" spans="1:17" ht="21" customHeight="1">
      <c r="A33" s="20"/>
      <c r="B33" s="15"/>
      <c r="C33" s="15"/>
      <c r="D33" s="15"/>
      <c r="E33" s="1668" t="s">
        <v>144</v>
      </c>
      <c r="F33" s="1668"/>
      <c r="G33" s="1668"/>
      <c r="H33" s="1668"/>
      <c r="I33" s="1668"/>
      <c r="J33" s="1669"/>
      <c r="K33" s="282">
        <v>65265</v>
      </c>
      <c r="L33" s="282">
        <v>77774</v>
      </c>
      <c r="M33" s="349">
        <v>58601</v>
      </c>
      <c r="N33" s="818">
        <v>43762</v>
      </c>
      <c r="O33" s="601">
        <v>80000</v>
      </c>
      <c r="P33" s="1071">
        <f aca="true" t="shared" si="2" ref="P33:P42">IF(OR(O33&lt;=0,Q33&lt;=0),"-",(((Q33-O33)*100)/O33))</f>
        <v>0</v>
      </c>
      <c r="Q33" s="276">
        <v>80000</v>
      </c>
    </row>
    <row r="34" spans="1:17" ht="21" customHeight="1">
      <c r="A34" s="50"/>
      <c r="B34" s="51"/>
      <c r="C34" s="51"/>
      <c r="D34" s="51"/>
      <c r="E34" s="1686" t="s">
        <v>151</v>
      </c>
      <c r="F34" s="1826"/>
      <c r="G34" s="1826"/>
      <c r="H34" s="1826"/>
      <c r="I34" s="1826"/>
      <c r="J34" s="1826"/>
      <c r="K34" s="384">
        <v>498291.06</v>
      </c>
      <c r="L34" s="384">
        <v>568229</v>
      </c>
      <c r="M34" s="347">
        <v>880001</v>
      </c>
      <c r="N34" s="983">
        <v>491140.8</v>
      </c>
      <c r="O34" s="750">
        <v>500000</v>
      </c>
      <c r="P34" s="1073">
        <f t="shared" si="2"/>
        <v>0</v>
      </c>
      <c r="Q34" s="334">
        <v>500000</v>
      </c>
    </row>
    <row r="35" spans="1:17" ht="21" customHeight="1">
      <c r="A35" s="50"/>
      <c r="B35" s="51"/>
      <c r="C35" s="51"/>
      <c r="D35" s="51"/>
      <c r="E35" s="1673" t="s">
        <v>147</v>
      </c>
      <c r="F35" s="1673"/>
      <c r="G35" s="1673"/>
      <c r="H35" s="1673"/>
      <c r="I35" s="1673"/>
      <c r="J35" s="1686"/>
      <c r="K35" s="384">
        <v>0</v>
      </c>
      <c r="L35" s="334">
        <v>0</v>
      </c>
      <c r="M35" s="610">
        <v>0</v>
      </c>
      <c r="N35" s="817">
        <v>4418</v>
      </c>
      <c r="O35" s="750">
        <v>10000</v>
      </c>
      <c r="P35" s="1071">
        <f t="shared" si="2"/>
        <v>0</v>
      </c>
      <c r="Q35" s="334">
        <v>10000</v>
      </c>
    </row>
    <row r="36" spans="1:17" ht="21" customHeight="1">
      <c r="A36" s="20"/>
      <c r="B36" s="15"/>
      <c r="C36" s="15"/>
      <c r="D36" s="15"/>
      <c r="E36" s="1668" t="s">
        <v>148</v>
      </c>
      <c r="F36" s="1668"/>
      <c r="G36" s="1668"/>
      <c r="H36" s="1668"/>
      <c r="I36" s="1668"/>
      <c r="J36" s="1669"/>
      <c r="K36" s="282">
        <v>329528.06</v>
      </c>
      <c r="L36" s="282">
        <v>420261.49</v>
      </c>
      <c r="M36" s="349">
        <v>319140.8</v>
      </c>
      <c r="N36" s="818">
        <v>268515.8</v>
      </c>
      <c r="O36" s="601">
        <v>450000</v>
      </c>
      <c r="P36" s="1071">
        <f t="shared" si="2"/>
        <v>0</v>
      </c>
      <c r="Q36" s="276">
        <v>450000</v>
      </c>
    </row>
    <row r="37" spans="1:17" ht="21" customHeight="1">
      <c r="A37" s="20"/>
      <c r="B37" s="15"/>
      <c r="C37" s="15"/>
      <c r="D37" s="15"/>
      <c r="E37" s="1668" t="s">
        <v>152</v>
      </c>
      <c r="F37" s="1668"/>
      <c r="G37" s="1668"/>
      <c r="H37" s="1668"/>
      <c r="I37" s="1668"/>
      <c r="J37" s="1669"/>
      <c r="K37" s="282">
        <v>8435</v>
      </c>
      <c r="L37" s="282">
        <v>9800</v>
      </c>
      <c r="M37" s="349">
        <v>0</v>
      </c>
      <c r="N37" s="818">
        <v>0</v>
      </c>
      <c r="O37" s="601">
        <v>310000</v>
      </c>
      <c r="P37" s="1071">
        <f t="shared" si="2"/>
        <v>-83.87096774193549</v>
      </c>
      <c r="Q37" s="276">
        <v>50000</v>
      </c>
    </row>
    <row r="38" spans="1:17" ht="21" customHeight="1">
      <c r="A38" s="20"/>
      <c r="B38" s="15"/>
      <c r="C38" s="15"/>
      <c r="D38" s="15"/>
      <c r="E38" s="1668" t="s">
        <v>149</v>
      </c>
      <c r="F38" s="1668"/>
      <c r="G38" s="1668"/>
      <c r="H38" s="1668"/>
      <c r="I38" s="1668"/>
      <c r="J38" s="219"/>
      <c r="K38" s="282">
        <v>1275</v>
      </c>
      <c r="L38" s="282">
        <v>7710</v>
      </c>
      <c r="M38" s="349">
        <v>3240</v>
      </c>
      <c r="N38" s="818">
        <v>1080</v>
      </c>
      <c r="O38" s="601">
        <v>10000</v>
      </c>
      <c r="P38" s="1071">
        <f t="shared" si="2"/>
        <v>0</v>
      </c>
      <c r="Q38" s="276">
        <v>10000</v>
      </c>
    </row>
    <row r="39" spans="1:17" ht="21" customHeight="1">
      <c r="A39" s="20"/>
      <c r="B39" s="15"/>
      <c r="C39" s="15"/>
      <c r="D39" s="15"/>
      <c r="E39" s="1668" t="s">
        <v>150</v>
      </c>
      <c r="F39" s="1668"/>
      <c r="G39" s="1668"/>
      <c r="H39" s="1668"/>
      <c r="I39" s="1668"/>
      <c r="J39" s="1669"/>
      <c r="K39" s="282">
        <v>21530</v>
      </c>
      <c r="L39" s="282">
        <v>19670</v>
      </c>
      <c r="M39" s="349">
        <v>49134</v>
      </c>
      <c r="N39" s="818">
        <v>48600</v>
      </c>
      <c r="O39" s="601">
        <v>50000</v>
      </c>
      <c r="P39" s="1071">
        <f>IF(OR(O39&lt;=0,Q39&lt;=0),"-",(((Q39-O39)*100)/O39))</f>
        <v>100</v>
      </c>
      <c r="Q39" s="276">
        <v>100000</v>
      </c>
    </row>
    <row r="40" spans="1:17" ht="21" customHeight="1">
      <c r="A40" s="20"/>
      <c r="B40" s="15"/>
      <c r="C40" s="15"/>
      <c r="D40" s="15"/>
      <c r="E40" s="1668" t="s">
        <v>146</v>
      </c>
      <c r="F40" s="1668"/>
      <c r="G40" s="1668"/>
      <c r="H40" s="1668"/>
      <c r="I40" s="1668"/>
      <c r="J40" s="1669"/>
      <c r="K40" s="282">
        <v>0</v>
      </c>
      <c r="L40" s="282">
        <v>0</v>
      </c>
      <c r="M40" s="349">
        <v>0</v>
      </c>
      <c r="N40" s="818">
        <v>0</v>
      </c>
      <c r="O40" s="601">
        <v>0</v>
      </c>
      <c r="P40" s="1071" t="str">
        <f>IF(OR(O40&lt;=0,Q40&lt;=0),"-",(((Q40-O40)*100)/O40))</f>
        <v>-</v>
      </c>
      <c r="Q40" s="276">
        <v>50000</v>
      </c>
    </row>
    <row r="41" spans="1:17" ht="21" customHeight="1">
      <c r="A41" s="845"/>
      <c r="B41" s="955"/>
      <c r="C41" s="955"/>
      <c r="D41" s="955"/>
      <c r="E41" s="1709" t="s">
        <v>23</v>
      </c>
      <c r="F41" s="1709"/>
      <c r="G41" s="1709"/>
      <c r="H41" s="1709"/>
      <c r="I41" s="1709"/>
      <c r="J41" s="1710"/>
      <c r="K41" s="1224">
        <v>0</v>
      </c>
      <c r="L41" s="1224">
        <v>0</v>
      </c>
      <c r="M41" s="1225">
        <v>0</v>
      </c>
      <c r="N41" s="1245">
        <v>0</v>
      </c>
      <c r="O41" s="1246">
        <v>0</v>
      </c>
      <c r="P41" s="1247" t="str">
        <f t="shared" si="2"/>
        <v>-</v>
      </c>
      <c r="Q41" s="1248">
        <v>5000</v>
      </c>
    </row>
    <row r="42" spans="1:17" ht="21" customHeight="1">
      <c r="A42" s="1636" t="s">
        <v>153</v>
      </c>
      <c r="B42" s="1637"/>
      <c r="C42" s="1637"/>
      <c r="D42" s="1637"/>
      <c r="E42" s="1637"/>
      <c r="F42" s="1637"/>
      <c r="G42" s="1637"/>
      <c r="H42" s="1637"/>
      <c r="I42" s="1637"/>
      <c r="J42" s="1638"/>
      <c r="K42" s="277">
        <f>SUM(K33:K41)</f>
        <v>924324.1200000001</v>
      </c>
      <c r="L42" s="277">
        <f>SUM(L33:L41)</f>
        <v>1103444.49</v>
      </c>
      <c r="M42" s="284">
        <f>SUM(M33:M41)</f>
        <v>1310116.8</v>
      </c>
      <c r="N42" s="284">
        <f>SUM(N33:N41)</f>
        <v>857516.6000000001</v>
      </c>
      <c r="O42" s="619">
        <f>SUM(O33:O41)</f>
        <v>1410000</v>
      </c>
      <c r="P42" s="1069">
        <f t="shared" si="2"/>
        <v>-10.99290780141844</v>
      </c>
      <c r="Q42" s="277">
        <f>SUM(Q33:Q41)</f>
        <v>1255000</v>
      </c>
    </row>
    <row r="43" spans="1:17" ht="21" customHeight="1">
      <c r="A43" s="50"/>
      <c r="B43" s="51"/>
      <c r="C43" s="51"/>
      <c r="D43" s="33" t="s">
        <v>247</v>
      </c>
      <c r="E43" s="76"/>
      <c r="F43" s="76"/>
      <c r="G43" s="76"/>
      <c r="H43" s="76"/>
      <c r="I43" s="76"/>
      <c r="J43" s="132"/>
      <c r="K43" s="52"/>
      <c r="L43" s="52"/>
      <c r="M43" s="560"/>
      <c r="N43" s="815"/>
      <c r="O43" s="579"/>
      <c r="P43" s="1054"/>
      <c r="Q43" s="53"/>
    </row>
    <row r="44" spans="1:17" ht="21" customHeight="1">
      <c r="A44" s="90"/>
      <c r="B44" s="91"/>
      <c r="C44" s="91"/>
      <c r="D44" s="91"/>
      <c r="E44" s="1674" t="s">
        <v>154</v>
      </c>
      <c r="F44" s="1674"/>
      <c r="G44" s="1674"/>
      <c r="H44" s="1674"/>
      <c r="I44" s="1674"/>
      <c r="J44" s="1675"/>
      <c r="K44" s="288">
        <v>0</v>
      </c>
      <c r="L44" s="288">
        <v>0</v>
      </c>
      <c r="M44" s="863">
        <v>0</v>
      </c>
      <c r="N44" s="862">
        <v>2223.31</v>
      </c>
      <c r="O44" s="724">
        <v>300000</v>
      </c>
      <c r="P44" s="1071">
        <f>IF(OR(O44&lt;=0,Q44&lt;=0),"-",(((Q44-O44)*100)/O44))</f>
        <v>-50</v>
      </c>
      <c r="Q44" s="288">
        <v>150000</v>
      </c>
    </row>
    <row r="45" spans="1:17" ht="20.25" thickBot="1">
      <c r="A45" s="1656" t="s">
        <v>156</v>
      </c>
      <c r="B45" s="1657"/>
      <c r="C45" s="1657"/>
      <c r="D45" s="1657"/>
      <c r="E45" s="1657"/>
      <c r="F45" s="1657"/>
      <c r="G45" s="1657"/>
      <c r="H45" s="1657"/>
      <c r="I45" s="1657"/>
      <c r="J45" s="1658"/>
      <c r="K45" s="280">
        <f>SUM(K25+K31+K42+K44)</f>
        <v>1639804.07</v>
      </c>
      <c r="L45" s="280">
        <f>SUM(L25+L31+L42+L44)</f>
        <v>1625249.95</v>
      </c>
      <c r="M45" s="280">
        <f>SUM(M25+M31+M42+M44)</f>
        <v>1816236.67</v>
      </c>
      <c r="N45" s="1121">
        <f>SUM(N25+N31+N42+N44)</f>
        <v>1224584.4900000002</v>
      </c>
      <c r="O45" s="621">
        <f>SUM(O25+O31+O42+O44)</f>
        <v>2933200</v>
      </c>
      <c r="P45" s="1070">
        <f>IF(OR(O45&lt;=0,Q45&lt;=0),"-",(((Q45-O45)*100)/O45))</f>
        <v>17.291695077048956</v>
      </c>
      <c r="Q45" s="280">
        <f>SUM(Q25+Q31+Q42+Q44)</f>
        <v>3440400</v>
      </c>
    </row>
    <row r="46" spans="1:17" ht="19.5" thickTop="1">
      <c r="A46" s="50"/>
      <c r="B46" s="51"/>
      <c r="C46" s="33" t="s">
        <v>248</v>
      </c>
      <c r="D46" s="51"/>
      <c r="E46" s="51"/>
      <c r="F46" s="51"/>
      <c r="G46" s="51"/>
      <c r="H46" s="51"/>
      <c r="I46" s="51"/>
      <c r="J46" s="56"/>
      <c r="K46" s="52"/>
      <c r="L46" s="52"/>
      <c r="M46" s="560"/>
      <c r="N46" s="815"/>
      <c r="O46" s="596"/>
      <c r="P46" s="1013"/>
      <c r="Q46" s="52"/>
    </row>
    <row r="47" spans="1:17" ht="18.75">
      <c r="A47" s="20"/>
      <c r="B47" s="15"/>
      <c r="C47" s="15"/>
      <c r="D47" s="10" t="s">
        <v>490</v>
      </c>
      <c r="E47" s="15"/>
      <c r="F47" s="15"/>
      <c r="G47" s="15"/>
      <c r="H47" s="15"/>
      <c r="I47" s="15"/>
      <c r="J47" s="69"/>
      <c r="K47" s="19"/>
      <c r="L47" s="19"/>
      <c r="M47" s="237"/>
      <c r="N47" s="814"/>
      <c r="O47" s="594"/>
      <c r="P47" s="54"/>
      <c r="Q47" s="19"/>
    </row>
    <row r="48" spans="1:17" ht="18.75">
      <c r="A48" s="50"/>
      <c r="B48" s="51"/>
      <c r="C48" s="51"/>
      <c r="D48" s="33"/>
      <c r="E48" s="171" t="s">
        <v>129</v>
      </c>
      <c r="F48" s="231"/>
      <c r="G48" s="231"/>
      <c r="H48" s="231"/>
      <c r="I48" s="231"/>
      <c r="J48" s="185"/>
      <c r="K48" s="384"/>
      <c r="L48" s="384"/>
      <c r="M48" s="347"/>
      <c r="N48" s="815"/>
      <c r="O48" s="596"/>
      <c r="P48" s="1013"/>
      <c r="Q48" s="52"/>
    </row>
    <row r="49" spans="1:17" ht="18.75">
      <c r="A49" s="20"/>
      <c r="B49" s="15"/>
      <c r="C49" s="15"/>
      <c r="D49" s="10"/>
      <c r="E49" s="15"/>
      <c r="F49" s="1765" t="s">
        <v>954</v>
      </c>
      <c r="G49" s="1765"/>
      <c r="H49" s="1765"/>
      <c r="I49" s="1765"/>
      <c r="J49" s="1766"/>
      <c r="K49" s="278">
        <v>0</v>
      </c>
      <c r="L49" s="278">
        <v>8000</v>
      </c>
      <c r="M49" s="571">
        <v>0</v>
      </c>
      <c r="N49" s="278">
        <v>0</v>
      </c>
      <c r="O49" s="595">
        <v>0</v>
      </c>
      <c r="P49" s="1052" t="str">
        <f>IF(OR(O49&lt;=0,Q49&lt;=0),"-",(((Q49-O49)*100)/O49))</f>
        <v>-</v>
      </c>
      <c r="Q49" s="278">
        <v>0</v>
      </c>
    </row>
    <row r="50" spans="1:17" ht="18.75">
      <c r="A50" s="20"/>
      <c r="B50" s="15"/>
      <c r="C50" s="15"/>
      <c r="D50" s="10"/>
      <c r="E50" s="15"/>
      <c r="F50" s="1765" t="s">
        <v>955</v>
      </c>
      <c r="G50" s="1765"/>
      <c r="H50" s="1765"/>
      <c r="I50" s="1765"/>
      <c r="J50" s="1766"/>
      <c r="K50" s="278">
        <v>0</v>
      </c>
      <c r="L50" s="278">
        <v>198700</v>
      </c>
      <c r="M50" s="571">
        <v>0</v>
      </c>
      <c r="N50" s="278">
        <v>0</v>
      </c>
      <c r="O50" s="595">
        <v>0</v>
      </c>
      <c r="P50" s="1052" t="str">
        <f>IF(OR(O50&lt;=0,Q50&lt;=0),"-",(((Q50-O50)*100)/O50))</f>
        <v>-</v>
      </c>
      <c r="Q50" s="278">
        <v>0</v>
      </c>
    </row>
    <row r="51" spans="1:17" ht="18.75">
      <c r="A51" s="20"/>
      <c r="B51" s="15"/>
      <c r="C51" s="15"/>
      <c r="D51" s="10"/>
      <c r="E51" s="15"/>
      <c r="F51" s="1765" t="s">
        <v>689</v>
      </c>
      <c r="G51" s="1765"/>
      <c r="H51" s="1765"/>
      <c r="I51" s="1765"/>
      <c r="J51" s="1766"/>
      <c r="K51" s="278">
        <v>0</v>
      </c>
      <c r="L51" s="278">
        <v>12000</v>
      </c>
      <c r="M51" s="571">
        <v>0</v>
      </c>
      <c r="N51" s="278">
        <v>0</v>
      </c>
      <c r="O51" s="595">
        <v>0</v>
      </c>
      <c r="P51" s="1052" t="str">
        <f>IF(OR(O51&lt;=0,Q51&lt;=0),"-",(((Q51-O51)*100)/O51))</f>
        <v>-</v>
      </c>
      <c r="Q51" s="278">
        <v>0</v>
      </c>
    </row>
    <row r="52" spans="1:17" ht="18.75">
      <c r="A52" s="50"/>
      <c r="B52" s="51"/>
      <c r="C52" s="51"/>
      <c r="D52" s="33"/>
      <c r="E52" s="171" t="s">
        <v>613</v>
      </c>
      <c r="F52" s="231"/>
      <c r="G52" s="231"/>
      <c r="H52" s="231"/>
      <c r="I52" s="231"/>
      <c r="J52" s="185"/>
      <c r="K52" s="383"/>
      <c r="L52" s="383"/>
      <c r="M52" s="569"/>
      <c r="N52" s="820"/>
      <c r="O52" s="494"/>
      <c r="P52" s="1054"/>
      <c r="Q52" s="383"/>
    </row>
    <row r="53" spans="1:17" ht="18.75">
      <c r="A53" s="20"/>
      <c r="B53" s="15"/>
      <c r="C53" s="15"/>
      <c r="D53" s="10"/>
      <c r="E53" s="15"/>
      <c r="F53" s="1765" t="s">
        <v>956</v>
      </c>
      <c r="G53" s="1765"/>
      <c r="H53" s="1765"/>
      <c r="I53" s="1765"/>
      <c r="J53" s="1766"/>
      <c r="K53" s="383">
        <v>0</v>
      </c>
      <c r="L53" s="383">
        <v>0</v>
      </c>
      <c r="M53" s="569">
        <v>0</v>
      </c>
      <c r="N53" s="569">
        <v>0</v>
      </c>
      <c r="O53" s="494">
        <v>0</v>
      </c>
      <c r="P53" s="1054" t="str">
        <f>IF(OR(O53&lt;=0,Q53&lt;=0),"-",(((Q53-O53)*100)/O53))</f>
        <v>-</v>
      </c>
      <c r="Q53" s="278">
        <v>10000</v>
      </c>
    </row>
    <row r="54" spans="1:17" ht="18.75">
      <c r="A54" s="20"/>
      <c r="B54" s="15"/>
      <c r="C54" s="15"/>
      <c r="D54" s="10"/>
      <c r="E54" s="1625" t="s">
        <v>1127</v>
      </c>
      <c r="F54" s="1625"/>
      <c r="G54" s="1625"/>
      <c r="H54" s="1625"/>
      <c r="I54" s="1625"/>
      <c r="J54" s="1626"/>
      <c r="K54" s="282"/>
      <c r="L54" s="282"/>
      <c r="M54" s="349"/>
      <c r="N54" s="814"/>
      <c r="O54" s="594"/>
      <c r="P54" s="54"/>
      <c r="Q54" s="19"/>
    </row>
    <row r="55" spans="1:17" ht="18.75">
      <c r="A55" s="20"/>
      <c r="B55" s="15"/>
      <c r="C55" s="15"/>
      <c r="D55" s="10"/>
      <c r="E55" s="171" t="s">
        <v>492</v>
      </c>
      <c r="F55" s="72"/>
      <c r="G55" s="72"/>
      <c r="H55" s="72"/>
      <c r="I55" s="72"/>
      <c r="J55" s="73"/>
      <c r="K55" s="278"/>
      <c r="L55" s="278"/>
      <c r="M55" s="571"/>
      <c r="N55" s="819"/>
      <c r="O55" s="595"/>
      <c r="P55" s="278"/>
      <c r="Q55" s="278"/>
    </row>
    <row r="56" spans="1:17" ht="18.75">
      <c r="A56" s="20"/>
      <c r="B56" s="15"/>
      <c r="C56" s="15"/>
      <c r="D56" s="10"/>
      <c r="E56" s="15"/>
      <c r="F56" s="1765" t="s">
        <v>957</v>
      </c>
      <c r="G56" s="1765"/>
      <c r="H56" s="1765"/>
      <c r="I56" s="1765"/>
      <c r="J56" s="1766"/>
      <c r="K56" s="278">
        <v>0</v>
      </c>
      <c r="L56" s="278">
        <v>0</v>
      </c>
      <c r="M56" s="571">
        <v>0</v>
      </c>
      <c r="N56" s="819">
        <v>0</v>
      </c>
      <c r="O56" s="595">
        <v>24000</v>
      </c>
      <c r="P56" s="278" t="str">
        <f>IF(OR(O56&lt;=0,Q56&lt;=0),"-",(((Q56-O56)*100)/O56))</f>
        <v>-</v>
      </c>
      <c r="Q56" s="278">
        <v>0</v>
      </c>
    </row>
    <row r="57" spans="1:17" ht="18.75">
      <c r="A57" s="20"/>
      <c r="B57" s="15"/>
      <c r="C57" s="15"/>
      <c r="D57" s="10"/>
      <c r="E57" s="15"/>
      <c r="F57" s="1765" t="s">
        <v>958</v>
      </c>
      <c r="G57" s="1765"/>
      <c r="H57" s="1765"/>
      <c r="I57" s="1765"/>
      <c r="J57" s="1766"/>
      <c r="K57" s="278">
        <v>0</v>
      </c>
      <c r="L57" s="278">
        <v>0</v>
      </c>
      <c r="M57" s="571">
        <v>0</v>
      </c>
      <c r="N57" s="819">
        <v>0</v>
      </c>
      <c r="O57" s="595">
        <v>30000</v>
      </c>
      <c r="P57" s="278" t="str">
        <f>IF(OR(O57&lt;=0,Q57&lt;=0),"-",(((Q57-O57)*100)/O57))</f>
        <v>-</v>
      </c>
      <c r="Q57" s="278">
        <v>0</v>
      </c>
    </row>
    <row r="58" spans="1:17" ht="21" customHeight="1">
      <c r="A58" s="20"/>
      <c r="B58" s="15"/>
      <c r="C58" s="15"/>
      <c r="D58" s="15"/>
      <c r="E58" s="1625" t="s">
        <v>1128</v>
      </c>
      <c r="F58" s="1625"/>
      <c r="G58" s="1625"/>
      <c r="H58" s="1625"/>
      <c r="I58" s="1625"/>
      <c r="J58" s="1626"/>
      <c r="K58" s="282"/>
      <c r="L58" s="282"/>
      <c r="M58" s="349"/>
      <c r="N58" s="814"/>
      <c r="O58" s="576"/>
      <c r="P58" s="43"/>
      <c r="Q58" s="42"/>
    </row>
    <row r="59" spans="1:17" ht="21" customHeight="1">
      <c r="A59" s="20"/>
      <c r="B59" s="15"/>
      <c r="C59" s="15"/>
      <c r="D59" s="15"/>
      <c r="E59" s="3"/>
      <c r="F59" s="14" t="s">
        <v>959</v>
      </c>
      <c r="G59" s="3"/>
      <c r="H59" s="3"/>
      <c r="I59" s="3"/>
      <c r="J59" s="4"/>
      <c r="K59" s="278">
        <v>0</v>
      </c>
      <c r="L59" s="278">
        <v>18500</v>
      </c>
      <c r="M59" s="571">
        <v>0</v>
      </c>
      <c r="N59" s="278">
        <v>0</v>
      </c>
      <c r="O59" s="595">
        <v>0</v>
      </c>
      <c r="P59" s="1052" t="str">
        <f>IF(OR(O59&lt;=0,Q59&lt;=0),"-",(((Q59-O59)*100)/O59))</f>
        <v>-</v>
      </c>
      <c r="Q59" s="278">
        <v>0</v>
      </c>
    </row>
    <row r="60" spans="1:17" ht="21" customHeight="1">
      <c r="A60" s="20"/>
      <c r="B60" s="15"/>
      <c r="C60" s="15"/>
      <c r="D60" s="15"/>
      <c r="E60" s="3"/>
      <c r="F60" s="1668" t="s">
        <v>960</v>
      </c>
      <c r="G60" s="1668"/>
      <c r="H60" s="1668"/>
      <c r="I60" s="1668"/>
      <c r="J60" s="1669"/>
      <c r="K60" s="278">
        <v>0</v>
      </c>
      <c r="L60" s="278">
        <v>1993000</v>
      </c>
      <c r="M60" s="571">
        <v>0</v>
      </c>
      <c r="N60" s="278">
        <v>0</v>
      </c>
      <c r="O60" s="595">
        <v>0</v>
      </c>
      <c r="P60" s="1052" t="str">
        <f>IF(OR(O60&lt;=0,Q60&lt;=0),"-",(((Q60-O60)*100)/O60))</f>
        <v>-</v>
      </c>
      <c r="Q60" s="278">
        <v>0</v>
      </c>
    </row>
    <row r="61" spans="1:17" ht="21" customHeight="1">
      <c r="A61" s="50"/>
      <c r="B61" s="51"/>
      <c r="C61" s="51"/>
      <c r="D61" s="51"/>
      <c r="E61" s="51"/>
      <c r="F61" s="1673" t="s">
        <v>961</v>
      </c>
      <c r="G61" s="1673"/>
      <c r="H61" s="1673"/>
      <c r="I61" s="1673"/>
      <c r="J61" s="1686"/>
      <c r="K61" s="383">
        <v>0</v>
      </c>
      <c r="L61" s="383">
        <v>345000</v>
      </c>
      <c r="M61" s="569">
        <v>0</v>
      </c>
      <c r="N61" s="383">
        <v>0</v>
      </c>
      <c r="O61" s="494">
        <v>0</v>
      </c>
      <c r="P61" s="1054" t="str">
        <f>IF(OR(O61&lt;=0,Q61&lt;=0),"-",(((Q61-O61)*100)/O61))</f>
        <v>-</v>
      </c>
      <c r="Q61" s="383">
        <v>0</v>
      </c>
    </row>
    <row r="62" spans="1:17" ht="21" customHeight="1">
      <c r="A62" s="90"/>
      <c r="B62" s="91"/>
      <c r="C62" s="91"/>
      <c r="D62" s="91"/>
      <c r="E62" s="1702" t="s">
        <v>334</v>
      </c>
      <c r="F62" s="1702"/>
      <c r="G62" s="1702"/>
      <c r="H62" s="1702"/>
      <c r="I62" s="1702"/>
      <c r="J62" s="1703"/>
      <c r="K62" s="287"/>
      <c r="L62" s="287"/>
      <c r="M62" s="355"/>
      <c r="N62" s="1498"/>
      <c r="O62" s="1499"/>
      <c r="P62" s="887"/>
      <c r="Q62" s="1500"/>
    </row>
    <row r="63" spans="1:17" ht="21" customHeight="1">
      <c r="A63" s="50"/>
      <c r="B63" s="51"/>
      <c r="C63" s="51"/>
      <c r="D63" s="51"/>
      <c r="E63" s="51"/>
      <c r="F63" s="1673" t="s">
        <v>962</v>
      </c>
      <c r="G63" s="1673"/>
      <c r="H63" s="1673"/>
      <c r="I63" s="1673"/>
      <c r="J63" s="1686"/>
      <c r="K63" s="383">
        <v>0</v>
      </c>
      <c r="L63" s="383">
        <v>22900</v>
      </c>
      <c r="M63" s="569">
        <v>0</v>
      </c>
      <c r="N63" s="820">
        <v>0</v>
      </c>
      <c r="O63" s="494">
        <v>0</v>
      </c>
      <c r="P63" s="1054" t="str">
        <f>IF(OR(O63&lt;=0,Q63&lt;=0),"-",(((Q63-O63)*100)/O63))</f>
        <v>-</v>
      </c>
      <c r="Q63" s="383">
        <v>0</v>
      </c>
    </row>
    <row r="64" spans="1:17" ht="21" customHeight="1">
      <c r="A64" s="50"/>
      <c r="B64" s="51"/>
      <c r="C64" s="51"/>
      <c r="D64" s="51"/>
      <c r="E64" s="171" t="s">
        <v>365</v>
      </c>
      <c r="F64" s="76"/>
      <c r="G64" s="76"/>
      <c r="H64" s="76"/>
      <c r="I64" s="76"/>
      <c r="J64" s="132"/>
      <c r="K64" s="383"/>
      <c r="L64" s="383"/>
      <c r="M64" s="569"/>
      <c r="N64" s="821"/>
      <c r="O64" s="596"/>
      <c r="P64" s="1013"/>
      <c r="Q64" s="52"/>
    </row>
    <row r="65" spans="1:17" ht="21" customHeight="1">
      <c r="A65" s="50"/>
      <c r="B65" s="51"/>
      <c r="C65" s="51"/>
      <c r="D65" s="51"/>
      <c r="E65" s="51"/>
      <c r="F65" s="1668" t="s">
        <v>963</v>
      </c>
      <c r="G65" s="1668"/>
      <c r="H65" s="1668"/>
      <c r="I65" s="1668"/>
      <c r="J65" s="1669"/>
      <c r="K65" s="278">
        <v>0</v>
      </c>
      <c r="L65" s="278">
        <v>0</v>
      </c>
      <c r="M65" s="571">
        <v>28950</v>
      </c>
      <c r="N65" s="820">
        <v>0</v>
      </c>
      <c r="O65" s="809">
        <v>0</v>
      </c>
      <c r="P65" s="278" t="str">
        <f>IF(OR(O65&lt;=0,Q65&lt;=0),"-",(((Q65-O65)*100)/O65))</f>
        <v>-</v>
      </c>
      <c r="Q65" s="384">
        <v>0</v>
      </c>
    </row>
    <row r="66" spans="1:17" ht="21" customHeight="1">
      <c r="A66" s="50"/>
      <c r="B66" s="51"/>
      <c r="C66" s="51"/>
      <c r="D66" s="51"/>
      <c r="E66" s="51"/>
      <c r="F66" s="1668" t="s">
        <v>775</v>
      </c>
      <c r="G66" s="1668"/>
      <c r="H66" s="1668"/>
      <c r="I66" s="1668"/>
      <c r="J66" s="1669"/>
      <c r="K66" s="278">
        <v>0</v>
      </c>
      <c r="L66" s="278">
        <v>0</v>
      </c>
      <c r="M66" s="571">
        <v>5100</v>
      </c>
      <c r="N66" s="820">
        <v>0</v>
      </c>
      <c r="O66" s="809">
        <v>0</v>
      </c>
      <c r="P66" s="278" t="str">
        <f>IF(OR(O66&lt;=0,Q66&lt;=0),"-",(((Q66-O66)*100)/O66))</f>
        <v>-</v>
      </c>
      <c r="Q66" s="384">
        <v>0</v>
      </c>
    </row>
    <row r="67" spans="1:17" ht="21" customHeight="1">
      <c r="A67" s="20"/>
      <c r="B67" s="15"/>
      <c r="C67" s="15"/>
      <c r="D67" s="15"/>
      <c r="E67" s="15"/>
      <c r="F67" s="1668" t="s">
        <v>964</v>
      </c>
      <c r="G67" s="1668"/>
      <c r="H67" s="1668"/>
      <c r="I67" s="1668"/>
      <c r="J67" s="1669"/>
      <c r="K67" s="278">
        <v>0</v>
      </c>
      <c r="L67" s="278">
        <v>0</v>
      </c>
      <c r="M67" s="571">
        <v>15000</v>
      </c>
      <c r="N67" s="819">
        <v>0</v>
      </c>
      <c r="O67" s="620">
        <v>0</v>
      </c>
      <c r="P67" s="278" t="str">
        <f>IF(OR(O67&lt;=0,Q67&lt;=0),"-",(((Q67-O67)*100)/O67))</f>
        <v>-</v>
      </c>
      <c r="Q67" s="282">
        <v>0</v>
      </c>
    </row>
    <row r="68" spans="1:17" ht="21" customHeight="1">
      <c r="A68" s="50"/>
      <c r="B68" s="51"/>
      <c r="C68" s="51"/>
      <c r="D68" s="51"/>
      <c r="E68" s="51"/>
      <c r="F68" s="1673" t="s">
        <v>965</v>
      </c>
      <c r="G68" s="1673"/>
      <c r="H68" s="1673"/>
      <c r="I68" s="1673"/>
      <c r="J68" s="1686"/>
      <c r="K68" s="383">
        <v>0</v>
      </c>
      <c r="L68" s="383">
        <v>0</v>
      </c>
      <c r="M68" s="569">
        <v>200000</v>
      </c>
      <c r="N68" s="820">
        <v>0</v>
      </c>
      <c r="O68" s="809">
        <v>0</v>
      </c>
      <c r="P68" s="383" t="str">
        <f>IF(OR(O68&lt;=0,Q68&lt;=0),"-",(((Q68-O68)*100)/O68))</f>
        <v>-</v>
      </c>
      <c r="Q68" s="384">
        <v>0</v>
      </c>
    </row>
    <row r="69" spans="1:17" ht="21" customHeight="1">
      <c r="A69" s="50"/>
      <c r="B69" s="51"/>
      <c r="C69" s="51"/>
      <c r="D69" s="51"/>
      <c r="E69" s="171" t="s">
        <v>492</v>
      </c>
      <c r="F69" s="76"/>
      <c r="G69" s="76"/>
      <c r="H69" s="76"/>
      <c r="I69" s="76"/>
      <c r="J69" s="132"/>
      <c r="K69" s="383"/>
      <c r="L69" s="383"/>
      <c r="M69" s="569"/>
      <c r="N69" s="820"/>
      <c r="O69" s="809"/>
      <c r="P69" s="383"/>
      <c r="Q69" s="384"/>
    </row>
    <row r="70" spans="1:17" ht="21" customHeight="1">
      <c r="A70" s="50"/>
      <c r="B70" s="51"/>
      <c r="C70" s="51"/>
      <c r="D70" s="51"/>
      <c r="E70" s="51"/>
      <c r="F70" s="1668" t="s">
        <v>966</v>
      </c>
      <c r="G70" s="1668"/>
      <c r="H70" s="1668"/>
      <c r="I70" s="1668"/>
      <c r="J70" s="1669"/>
      <c r="K70" s="278">
        <v>0</v>
      </c>
      <c r="L70" s="278">
        <v>0</v>
      </c>
      <c r="M70" s="571">
        <v>0</v>
      </c>
      <c r="N70" s="820">
        <v>0</v>
      </c>
      <c r="O70" s="809">
        <v>16000</v>
      </c>
      <c r="P70" s="383" t="str">
        <f>IF(OR(O70&lt;=0,Q70&lt;=0),"-",(((Q70-O70)*100)/O70))</f>
        <v>-</v>
      </c>
      <c r="Q70" s="384">
        <v>0</v>
      </c>
    </row>
    <row r="71" spans="1:17" ht="21" customHeight="1">
      <c r="A71" s="50"/>
      <c r="B71" s="51"/>
      <c r="C71" s="51"/>
      <c r="D71" s="51"/>
      <c r="E71" s="51"/>
      <c r="F71" s="1668" t="s">
        <v>906</v>
      </c>
      <c r="G71" s="1668"/>
      <c r="H71" s="1668"/>
      <c r="I71" s="1668"/>
      <c r="J71" s="1669"/>
      <c r="K71" s="278">
        <v>0</v>
      </c>
      <c r="L71" s="278">
        <v>0</v>
      </c>
      <c r="M71" s="571">
        <v>0</v>
      </c>
      <c r="N71" s="820">
        <v>0</v>
      </c>
      <c r="O71" s="809">
        <v>6400</v>
      </c>
      <c r="P71" s="383" t="str">
        <f>IF(OR(O71&lt;=0,Q71&lt;=0),"-",(((Q71-O71)*100)/O71))</f>
        <v>-</v>
      </c>
      <c r="Q71" s="384">
        <v>0</v>
      </c>
    </row>
    <row r="72" spans="1:17" ht="21" customHeight="1">
      <c r="A72" s="50"/>
      <c r="B72" s="51"/>
      <c r="C72" s="51"/>
      <c r="D72" s="51"/>
      <c r="E72" s="33" t="s">
        <v>1129</v>
      </c>
      <c r="F72" s="76"/>
      <c r="G72" s="76"/>
      <c r="H72" s="76"/>
      <c r="I72" s="76"/>
      <c r="J72" s="132"/>
      <c r="K72" s="384"/>
      <c r="L72" s="384"/>
      <c r="M72" s="347"/>
      <c r="N72" s="815"/>
      <c r="O72" s="596"/>
      <c r="P72" s="1013"/>
      <c r="Q72" s="52"/>
    </row>
    <row r="73" spans="1:17" ht="21" customHeight="1">
      <c r="A73" s="20"/>
      <c r="B73" s="15"/>
      <c r="C73" s="15"/>
      <c r="D73" s="15"/>
      <c r="E73" s="10"/>
      <c r="F73" s="1668" t="s">
        <v>363</v>
      </c>
      <c r="G73" s="1668"/>
      <c r="H73" s="1668"/>
      <c r="I73" s="1668"/>
      <c r="J73" s="1669"/>
      <c r="K73" s="278">
        <v>0</v>
      </c>
      <c r="L73" s="278">
        <v>785000</v>
      </c>
      <c r="M73" s="571">
        <v>0</v>
      </c>
      <c r="N73" s="819">
        <v>0</v>
      </c>
      <c r="O73" s="595">
        <v>0</v>
      </c>
      <c r="P73" s="1052" t="str">
        <f>IF(OR(O73&lt;=0,Q73&lt;=0),"-",(((Q73-O73)*100)/O73))</f>
        <v>-</v>
      </c>
      <c r="Q73" s="278">
        <v>0</v>
      </c>
    </row>
    <row r="74" spans="1:17" ht="21" customHeight="1">
      <c r="A74" s="44"/>
      <c r="B74" s="45"/>
      <c r="C74" s="45"/>
      <c r="D74" s="45"/>
      <c r="E74" s="171" t="s">
        <v>492</v>
      </c>
      <c r="F74" s="126"/>
      <c r="G74" s="126"/>
      <c r="H74" s="126"/>
      <c r="I74" s="126"/>
      <c r="J74" s="62"/>
      <c r="K74" s="469"/>
      <c r="L74" s="469"/>
      <c r="M74" s="611"/>
      <c r="N74" s="822"/>
      <c r="O74" s="662"/>
      <c r="P74" s="1062"/>
      <c r="Q74" s="469"/>
    </row>
    <row r="75" spans="1:17" ht="21" customHeight="1">
      <c r="A75" s="44"/>
      <c r="B75" s="45"/>
      <c r="C75" s="45"/>
      <c r="D75" s="45"/>
      <c r="E75" s="75"/>
      <c r="F75" s="1668" t="s">
        <v>967</v>
      </c>
      <c r="G75" s="1668"/>
      <c r="H75" s="1668"/>
      <c r="I75" s="1668"/>
      <c r="J75" s="1669"/>
      <c r="K75" s="278">
        <v>0</v>
      </c>
      <c r="L75" s="278">
        <v>0</v>
      </c>
      <c r="M75" s="278">
        <v>0</v>
      </c>
      <c r="N75" s="278">
        <v>0</v>
      </c>
      <c r="O75" s="662">
        <v>1980000</v>
      </c>
      <c r="P75" s="1062" t="str">
        <f>IF(OR(O75&lt;=0,Q75&lt;=0),"-",(((Q75-O75)*100)/O75))</f>
        <v>-</v>
      </c>
      <c r="Q75" s="469">
        <v>0</v>
      </c>
    </row>
    <row r="76" spans="1:17" ht="21" customHeight="1">
      <c r="A76" s="44"/>
      <c r="B76" s="45"/>
      <c r="C76" s="45"/>
      <c r="D76" s="45"/>
      <c r="E76" s="75"/>
      <c r="F76" s="1668" t="s">
        <v>968</v>
      </c>
      <c r="G76" s="1668"/>
      <c r="H76" s="1668"/>
      <c r="I76" s="1668"/>
      <c r="J76" s="1669"/>
      <c r="K76" s="278">
        <v>0</v>
      </c>
      <c r="L76" s="278">
        <v>0</v>
      </c>
      <c r="M76" s="278">
        <v>0</v>
      </c>
      <c r="N76" s="278">
        <v>0</v>
      </c>
      <c r="O76" s="662">
        <v>8500000</v>
      </c>
      <c r="P76" s="1062" t="str">
        <f>IF(OR(O76&lt;=0,Q76&lt;=0),"-",(((Q76-O76)*100)/O76))</f>
        <v>-</v>
      </c>
      <c r="Q76" s="469">
        <v>0</v>
      </c>
    </row>
    <row r="77" spans="1:17" ht="21" customHeight="1">
      <c r="A77" s="44"/>
      <c r="B77" s="45"/>
      <c r="C77" s="45"/>
      <c r="D77" s="45"/>
      <c r="E77" s="75"/>
      <c r="F77" s="1668" t="s">
        <v>342</v>
      </c>
      <c r="G77" s="1668"/>
      <c r="H77" s="1668"/>
      <c r="I77" s="1668"/>
      <c r="J77" s="1669"/>
      <c r="K77" s="469"/>
      <c r="L77" s="469"/>
      <c r="M77" s="611"/>
      <c r="N77" s="822"/>
      <c r="O77" s="662"/>
      <c r="P77" s="1062"/>
      <c r="Q77" s="469"/>
    </row>
    <row r="78" spans="1:17" ht="21" customHeight="1">
      <c r="A78" s="44"/>
      <c r="B78" s="45"/>
      <c r="C78" s="45"/>
      <c r="D78" s="45"/>
      <c r="E78" s="75" t="s">
        <v>1130</v>
      </c>
      <c r="F78" s="126"/>
      <c r="G78" s="126"/>
      <c r="H78" s="126"/>
      <c r="I78" s="126"/>
      <c r="J78" s="62"/>
      <c r="K78" s="469"/>
      <c r="L78" s="469"/>
      <c r="M78" s="611"/>
      <c r="N78" s="822"/>
      <c r="O78" s="662"/>
      <c r="P78" s="1062"/>
      <c r="Q78" s="469"/>
    </row>
    <row r="79" spans="1:17" ht="21" customHeight="1">
      <c r="A79" s="20"/>
      <c r="B79" s="15"/>
      <c r="C79" s="15"/>
      <c r="D79" s="15"/>
      <c r="E79" s="10"/>
      <c r="F79" s="1668" t="s">
        <v>435</v>
      </c>
      <c r="G79" s="1668"/>
      <c r="H79" s="1668"/>
      <c r="I79" s="1668"/>
      <c r="J79" s="1669"/>
      <c r="K79" s="278">
        <v>0</v>
      </c>
      <c r="L79" s="278">
        <v>280850</v>
      </c>
      <c r="M79" s="571">
        <v>0</v>
      </c>
      <c r="N79" s="819">
        <v>0</v>
      </c>
      <c r="O79" s="595">
        <v>0</v>
      </c>
      <c r="P79" s="1052" t="str">
        <f>IF(OR(O79&lt;=0,Q79&lt;=0),"-",(((Q79-O79)*100)/O79))</f>
        <v>-</v>
      </c>
      <c r="Q79" s="278">
        <v>0</v>
      </c>
    </row>
    <row r="80" spans="1:17" ht="21" customHeight="1">
      <c r="A80" s="24"/>
      <c r="B80" s="25"/>
      <c r="C80" s="25"/>
      <c r="D80" s="25"/>
      <c r="E80" s="12" t="s">
        <v>105</v>
      </c>
      <c r="F80" s="771"/>
      <c r="G80" s="771"/>
      <c r="H80" s="771"/>
      <c r="I80" s="771"/>
      <c r="J80" s="772"/>
      <c r="K80" s="452"/>
      <c r="L80" s="452"/>
      <c r="M80" s="385"/>
      <c r="N80" s="823"/>
      <c r="O80" s="775"/>
      <c r="P80" s="1024"/>
      <c r="Q80" s="27"/>
    </row>
    <row r="81" spans="1:17" ht="21" customHeight="1">
      <c r="A81" s="90"/>
      <c r="B81" s="91"/>
      <c r="C81" s="91"/>
      <c r="D81" s="91"/>
      <c r="E81" s="111"/>
      <c r="F81" s="1674" t="s">
        <v>969</v>
      </c>
      <c r="G81" s="1674"/>
      <c r="H81" s="1674"/>
      <c r="I81" s="1674"/>
      <c r="J81" s="1675"/>
      <c r="K81" s="402">
        <v>0</v>
      </c>
      <c r="L81" s="402">
        <v>5500</v>
      </c>
      <c r="M81" s="1228">
        <v>0</v>
      </c>
      <c r="N81" s="1249">
        <v>0</v>
      </c>
      <c r="O81" s="1229">
        <v>0</v>
      </c>
      <c r="P81" s="1053" t="str">
        <f>IF(OR(O81&lt;=0,Q81&lt;=0),"-",(((Q81-O81)*100)/O81))</f>
        <v>-</v>
      </c>
      <c r="Q81" s="402">
        <v>0</v>
      </c>
    </row>
    <row r="82" spans="1:17" ht="21" customHeight="1">
      <c r="A82" s="24"/>
      <c r="B82" s="25"/>
      <c r="C82" s="25"/>
      <c r="D82" s="25"/>
      <c r="E82" s="12"/>
      <c r="F82" s="1673" t="s">
        <v>970</v>
      </c>
      <c r="G82" s="1673"/>
      <c r="H82" s="1673"/>
      <c r="I82" s="1673"/>
      <c r="J82" s="1686"/>
      <c r="K82" s="383">
        <v>0</v>
      </c>
      <c r="L82" s="383">
        <v>10000</v>
      </c>
      <c r="M82" s="1501">
        <v>0</v>
      </c>
      <c r="N82" s="1502">
        <v>0</v>
      </c>
      <c r="O82" s="494">
        <v>0</v>
      </c>
      <c r="P82" s="1054" t="str">
        <f>IF(OR(O82&lt;=0,Q82&lt;=0),"-",(((Q82-O82)*100)/O82))</f>
        <v>-</v>
      </c>
      <c r="Q82" s="383">
        <v>0</v>
      </c>
    </row>
    <row r="83" spans="1:17" ht="21" customHeight="1">
      <c r="A83" s="44"/>
      <c r="B83" s="45"/>
      <c r="C83" s="45"/>
      <c r="D83" s="45"/>
      <c r="E83" s="75"/>
      <c r="F83" s="1668" t="s">
        <v>971</v>
      </c>
      <c r="G83" s="1668"/>
      <c r="H83" s="1668"/>
      <c r="I83" s="1668"/>
      <c r="J83" s="1669"/>
      <c r="K83" s="278">
        <v>0</v>
      </c>
      <c r="L83" s="278">
        <v>34500</v>
      </c>
      <c r="M83" s="611">
        <v>0</v>
      </c>
      <c r="N83" s="822">
        <v>0</v>
      </c>
      <c r="O83" s="595">
        <v>0</v>
      </c>
      <c r="P83" s="1052" t="str">
        <f>IF(OR(O83&lt;=0,Q83&lt;=0),"-",(((Q83-O83)*100)/O83))</f>
        <v>-</v>
      </c>
      <c r="Q83" s="278">
        <v>0</v>
      </c>
    </row>
    <row r="84" spans="1:17" ht="21" customHeight="1">
      <c r="A84" s="44"/>
      <c r="B84" s="45"/>
      <c r="C84" s="45"/>
      <c r="D84" s="45"/>
      <c r="E84" s="28" t="s">
        <v>431</v>
      </c>
      <c r="F84" s="126"/>
      <c r="G84" s="126"/>
      <c r="H84" s="126"/>
      <c r="I84" s="126"/>
      <c r="J84" s="62"/>
      <c r="K84" s="469"/>
      <c r="L84" s="469"/>
      <c r="M84" s="611"/>
      <c r="N84" s="822"/>
      <c r="O84" s="662"/>
      <c r="P84" s="1052"/>
      <c r="Q84" s="469"/>
    </row>
    <row r="85" spans="1:17" ht="21" customHeight="1">
      <c r="A85" s="44"/>
      <c r="B85" s="45"/>
      <c r="C85" s="45"/>
      <c r="D85" s="45"/>
      <c r="E85" s="75"/>
      <c r="F85" s="1668" t="s">
        <v>972</v>
      </c>
      <c r="G85" s="1668"/>
      <c r="H85" s="1668"/>
      <c r="I85" s="1668"/>
      <c r="J85" s="1669"/>
      <c r="K85" s="469">
        <v>0</v>
      </c>
      <c r="L85" s="469">
        <v>0</v>
      </c>
      <c r="M85" s="611">
        <v>0</v>
      </c>
      <c r="N85" s="822">
        <v>5400</v>
      </c>
      <c r="O85" s="662">
        <v>0</v>
      </c>
      <c r="P85" s="1052" t="str">
        <f>IF(OR(O85&lt;=0,Q85&lt;=0),"-",(((Q85-O85)*100)/O85))</f>
        <v>-</v>
      </c>
      <c r="Q85" s="469">
        <v>0</v>
      </c>
    </row>
    <row r="86" spans="1:17" ht="21" customHeight="1">
      <c r="A86" s="20"/>
      <c r="B86" s="15"/>
      <c r="C86" s="15"/>
      <c r="D86" s="15"/>
      <c r="E86" s="10"/>
      <c r="F86" s="1668" t="s">
        <v>973</v>
      </c>
      <c r="G86" s="1668"/>
      <c r="H86" s="1668"/>
      <c r="I86" s="1668"/>
      <c r="J86" s="1669"/>
      <c r="K86" s="278">
        <v>0</v>
      </c>
      <c r="L86" s="278">
        <v>0</v>
      </c>
      <c r="M86" s="571">
        <v>0</v>
      </c>
      <c r="N86" s="819">
        <v>55000</v>
      </c>
      <c r="O86" s="595">
        <v>0</v>
      </c>
      <c r="P86" s="1052" t="str">
        <f>IF(OR(O86&lt;=0,Q86&lt;=0),"-",(((Q86-O86)*100)/O86))</f>
        <v>-</v>
      </c>
      <c r="Q86" s="278">
        <v>0</v>
      </c>
    </row>
    <row r="87" spans="1:17" ht="21" customHeight="1">
      <c r="A87" s="20"/>
      <c r="B87" s="15"/>
      <c r="C87" s="15"/>
      <c r="D87" s="15"/>
      <c r="E87" s="12" t="s">
        <v>1131</v>
      </c>
      <c r="F87" s="31"/>
      <c r="G87" s="31"/>
      <c r="H87" s="31"/>
      <c r="I87" s="31"/>
      <c r="J87" s="219"/>
      <c r="K87" s="278"/>
      <c r="L87" s="278"/>
      <c r="M87" s="571"/>
      <c r="N87" s="571"/>
      <c r="O87" s="595"/>
      <c r="P87" s="1052"/>
      <c r="Q87" s="278"/>
    </row>
    <row r="88" spans="1:17" ht="21" customHeight="1">
      <c r="A88" s="20"/>
      <c r="B88" s="15"/>
      <c r="C88" s="15"/>
      <c r="D88" s="15"/>
      <c r="E88" s="28" t="s">
        <v>492</v>
      </c>
      <c r="F88" s="14"/>
      <c r="G88" s="14"/>
      <c r="H88" s="14"/>
      <c r="I88" s="14"/>
      <c r="J88" s="17"/>
      <c r="K88" s="275"/>
      <c r="L88" s="275"/>
      <c r="M88" s="561"/>
      <c r="N88" s="485"/>
      <c r="O88" s="535"/>
      <c r="P88" s="1050"/>
      <c r="Q88" s="151"/>
    </row>
    <row r="89" spans="1:17" ht="21" customHeight="1">
      <c r="A89" s="20"/>
      <c r="B89" s="15"/>
      <c r="C89" s="15"/>
      <c r="D89" s="15"/>
      <c r="E89" s="28"/>
      <c r="F89" s="14" t="s">
        <v>898</v>
      </c>
      <c r="G89" s="14"/>
      <c r="H89" s="14"/>
      <c r="I89" s="14"/>
      <c r="J89" s="17"/>
      <c r="K89" s="275">
        <v>0</v>
      </c>
      <c r="L89" s="275">
        <v>0</v>
      </c>
      <c r="M89" s="561">
        <v>0</v>
      </c>
      <c r="N89" s="561">
        <v>0</v>
      </c>
      <c r="O89" s="584">
        <v>28500</v>
      </c>
      <c r="P89" s="275" t="str">
        <f>IF(OR(O89&lt;=0,Q89&lt;=0),"-",(((Q89-O89)*100)/O89))</f>
        <v>-</v>
      </c>
      <c r="Q89" s="275">
        <v>0</v>
      </c>
    </row>
    <row r="90" spans="1:17" ht="21" customHeight="1">
      <c r="A90" s="20"/>
      <c r="B90" s="15"/>
      <c r="C90" s="15"/>
      <c r="D90" s="15"/>
      <c r="E90" s="28"/>
      <c r="F90" s="14" t="s">
        <v>900</v>
      </c>
      <c r="G90" s="14"/>
      <c r="H90" s="14"/>
      <c r="I90" s="14"/>
      <c r="J90" s="17"/>
      <c r="K90" s="275">
        <v>0</v>
      </c>
      <c r="L90" s="275">
        <v>0</v>
      </c>
      <c r="M90" s="561">
        <v>0</v>
      </c>
      <c r="N90" s="561">
        <v>0</v>
      </c>
      <c r="O90" s="584">
        <v>33000</v>
      </c>
      <c r="P90" s="275" t="str">
        <f>IF(OR(O90&lt;=0,Q90&lt;=0),"-",(((Q90-O90)*100)/O90))</f>
        <v>-</v>
      </c>
      <c r="Q90" s="275">
        <v>0</v>
      </c>
    </row>
    <row r="91" spans="1:17" ht="21" customHeight="1">
      <c r="A91" s="24"/>
      <c r="B91" s="25"/>
      <c r="C91" s="25"/>
      <c r="D91" s="25"/>
      <c r="E91" s="12" t="s">
        <v>1132</v>
      </c>
      <c r="F91" s="771"/>
      <c r="G91" s="771"/>
      <c r="H91" s="771"/>
      <c r="I91" s="771"/>
      <c r="J91" s="772"/>
      <c r="K91" s="452">
        <v>247071.26</v>
      </c>
      <c r="L91" s="452">
        <v>326348.3</v>
      </c>
      <c r="M91" s="385">
        <v>492692.2</v>
      </c>
      <c r="N91" s="985">
        <v>336047.9</v>
      </c>
      <c r="O91" s="986">
        <v>300000</v>
      </c>
      <c r="P91" s="1073">
        <f>IF(OR(O91&lt;=0,Q91&lt;=0),"-",(((Q91-O91)*100)/O91))</f>
        <v>-33.333333333333336</v>
      </c>
      <c r="Q91" s="452">
        <v>200000</v>
      </c>
    </row>
    <row r="92" spans="1:17" ht="21" customHeight="1">
      <c r="A92" s="1752" t="s">
        <v>157</v>
      </c>
      <c r="B92" s="1753"/>
      <c r="C92" s="1753"/>
      <c r="D92" s="1753"/>
      <c r="E92" s="1753"/>
      <c r="F92" s="1753"/>
      <c r="G92" s="1753"/>
      <c r="H92" s="1753"/>
      <c r="I92" s="1753"/>
      <c r="J92" s="1754"/>
      <c r="K92" s="987">
        <f>SUM(K48:K91)</f>
        <v>247071.26</v>
      </c>
      <c r="L92" s="987">
        <f>SUM(L48:L91)</f>
        <v>4040298.3</v>
      </c>
      <c r="M92" s="987">
        <f>SUM(M48:M91)</f>
        <v>741742.2</v>
      </c>
      <c r="N92" s="988">
        <f>SUM(N48:N91)</f>
        <v>396447.9</v>
      </c>
      <c r="O92" s="989">
        <f>SUM(O48:O91)</f>
        <v>10917900</v>
      </c>
      <c r="P92" s="1075">
        <f>IF(OR(O92&lt;=0,Q92&lt;=0),"-",(((Q92-O92)*100)/O92))</f>
        <v>-98.07655318330448</v>
      </c>
      <c r="Q92" s="987">
        <f>SUM(Q48:Q91)</f>
        <v>210000</v>
      </c>
    </row>
    <row r="93" spans="1:17" ht="21" customHeight="1" thickBot="1">
      <c r="A93" s="1827" t="s">
        <v>160</v>
      </c>
      <c r="B93" s="1828"/>
      <c r="C93" s="1828"/>
      <c r="D93" s="1828"/>
      <c r="E93" s="1828"/>
      <c r="F93" s="1828"/>
      <c r="G93" s="1828"/>
      <c r="H93" s="1828"/>
      <c r="I93" s="1828"/>
      <c r="J93" s="1829"/>
      <c r="K93" s="280">
        <f>SUM(K92)</f>
        <v>247071.26</v>
      </c>
      <c r="L93" s="280">
        <f>SUM(L92)</f>
        <v>4040298.3</v>
      </c>
      <c r="M93" s="612">
        <f>SUM(M92)</f>
        <v>741742.2</v>
      </c>
      <c r="N93" s="612">
        <f>SUM(N92)</f>
        <v>396447.9</v>
      </c>
      <c r="O93" s="621">
        <f>SUM(O92)</f>
        <v>10917900</v>
      </c>
      <c r="P93" s="1076">
        <f>IF(OR(O93&lt;=0,Q93&lt;=0),"-",(((Q93-O93)*100)/O93))</f>
        <v>-98.07655318330448</v>
      </c>
      <c r="Q93" s="280">
        <f>SUM(Q92)</f>
        <v>210000</v>
      </c>
    </row>
    <row r="94" spans="1:17" ht="21" customHeight="1" thickTop="1">
      <c r="A94" s="782"/>
      <c r="B94" s="77"/>
      <c r="C94" s="33" t="s">
        <v>251</v>
      </c>
      <c r="D94" s="77"/>
      <c r="E94" s="77"/>
      <c r="F94" s="77"/>
      <c r="G94" s="77"/>
      <c r="H94" s="77"/>
      <c r="I94" s="77"/>
      <c r="J94" s="78"/>
      <c r="K94" s="269"/>
      <c r="L94" s="269"/>
      <c r="M94" s="572"/>
      <c r="N94" s="824"/>
      <c r="O94" s="597"/>
      <c r="P94" s="783"/>
      <c r="Q94" s="269"/>
    </row>
    <row r="95" spans="1:17" ht="21" customHeight="1">
      <c r="A95" s="20"/>
      <c r="B95" s="15"/>
      <c r="C95" s="15"/>
      <c r="D95" s="10" t="s">
        <v>252</v>
      </c>
      <c r="E95" s="15"/>
      <c r="F95" s="31"/>
      <c r="G95" s="80"/>
      <c r="H95" s="80"/>
      <c r="I95" s="80"/>
      <c r="J95" s="81"/>
      <c r="K95" s="19"/>
      <c r="L95" s="19"/>
      <c r="M95" s="237"/>
      <c r="N95" s="814"/>
      <c r="O95" s="616"/>
      <c r="P95" s="1057"/>
      <c r="Q95" s="64"/>
    </row>
    <row r="96" spans="1:17" ht="21" customHeight="1">
      <c r="A96" s="44"/>
      <c r="B96" s="45"/>
      <c r="C96" s="45"/>
      <c r="D96" s="45"/>
      <c r="E96" s="45" t="s">
        <v>0</v>
      </c>
      <c r="F96" s="126"/>
      <c r="G96" s="127"/>
      <c r="H96" s="127"/>
      <c r="I96" s="127"/>
      <c r="J96" s="128"/>
      <c r="K96" s="469">
        <v>480942.87</v>
      </c>
      <c r="L96" s="472">
        <v>0</v>
      </c>
      <c r="M96" s="811">
        <v>0</v>
      </c>
      <c r="N96" s="825">
        <v>0</v>
      </c>
      <c r="O96" s="617">
        <v>0</v>
      </c>
      <c r="P96" s="470" t="str">
        <f>IF(OR(O96&lt;=0,Q96&lt;=0),"-",(((Q96-O96)*100)/O96))</f>
        <v>-</v>
      </c>
      <c r="Q96" s="470">
        <v>0</v>
      </c>
    </row>
    <row r="97" spans="1:17" ht="21" customHeight="1">
      <c r="A97" s="1752" t="s">
        <v>348</v>
      </c>
      <c r="B97" s="1753"/>
      <c r="C97" s="1753"/>
      <c r="D97" s="1753"/>
      <c r="E97" s="1753"/>
      <c r="F97" s="1753"/>
      <c r="G97" s="1753"/>
      <c r="H97" s="1753"/>
      <c r="I97" s="1753"/>
      <c r="J97" s="1754"/>
      <c r="K97" s="471">
        <f aca="true" t="shared" si="3" ref="K97:O98">K96</f>
        <v>480942.87</v>
      </c>
      <c r="L97" s="471">
        <f t="shared" si="3"/>
        <v>0</v>
      </c>
      <c r="M97" s="471">
        <f t="shared" si="3"/>
        <v>0</v>
      </c>
      <c r="N97" s="471">
        <f t="shared" si="3"/>
        <v>0</v>
      </c>
      <c r="O97" s="810">
        <f t="shared" si="3"/>
        <v>0</v>
      </c>
      <c r="P97" s="1077" t="str">
        <f>IF(OR(O97&lt;=0,Q97&lt;=0),"-",(((Q97-O97)*100)/O97))</f>
        <v>-</v>
      </c>
      <c r="Q97" s="460">
        <f>Q96</f>
        <v>0</v>
      </c>
    </row>
    <row r="98" spans="1:17" ht="21" customHeight="1">
      <c r="A98" s="1836" t="s">
        <v>159</v>
      </c>
      <c r="B98" s="1837"/>
      <c r="C98" s="1837"/>
      <c r="D98" s="1837"/>
      <c r="E98" s="1837"/>
      <c r="F98" s="1837"/>
      <c r="G98" s="1837"/>
      <c r="H98" s="1837"/>
      <c r="I98" s="1837"/>
      <c r="J98" s="1838"/>
      <c r="K98" s="938">
        <f t="shared" si="3"/>
        <v>480942.87</v>
      </c>
      <c r="L98" s="938">
        <f t="shared" si="3"/>
        <v>0</v>
      </c>
      <c r="M98" s="938">
        <f t="shared" si="3"/>
        <v>0</v>
      </c>
      <c r="N98" s="1250">
        <f t="shared" si="3"/>
        <v>0</v>
      </c>
      <c r="O98" s="1251">
        <f t="shared" si="3"/>
        <v>0</v>
      </c>
      <c r="P98" s="938" t="str">
        <f>IF(OR(O98&lt;=0,Q98&lt;=0),"-",(((Q98-O98)*100)/O98))</f>
        <v>-</v>
      </c>
      <c r="Q98" s="938">
        <f>Q97</f>
        <v>0</v>
      </c>
    </row>
    <row r="99" spans="1:17" ht="19.5" thickBot="1">
      <c r="A99" s="1833" t="s">
        <v>162</v>
      </c>
      <c r="B99" s="1834"/>
      <c r="C99" s="1834"/>
      <c r="D99" s="1834"/>
      <c r="E99" s="1834"/>
      <c r="F99" s="1834"/>
      <c r="G99" s="1834"/>
      <c r="H99" s="1834"/>
      <c r="I99" s="1834"/>
      <c r="J99" s="1835"/>
      <c r="K99" s="1482">
        <f>SUM(K17+K45+K93+K98)</f>
        <v>8836077</v>
      </c>
      <c r="L99" s="1482">
        <f>SUM(L17+L45+L93+L98)</f>
        <v>13098975.2</v>
      </c>
      <c r="M99" s="1482">
        <f>SUM(M17+M45+M93+M98)</f>
        <v>11097298.86</v>
      </c>
      <c r="N99" s="1483">
        <f>SUM(N17+N45+N93+N98)</f>
        <v>10434363.3</v>
      </c>
      <c r="O99" s="1484">
        <f>SUM(O17+O45+O93+O98)</f>
        <v>24133300</v>
      </c>
      <c r="P99" s="1485">
        <f>IF(OR(O99&lt;=0,Q99&lt;=0),"-",(((Q99-O99)*100)/O99))</f>
        <v>-39.07132468415011</v>
      </c>
      <c r="Q99" s="1486">
        <f>SUM(Q17+Q45+Q93+Q98)</f>
        <v>14704100</v>
      </c>
    </row>
    <row r="100" spans="1:17" ht="21.75" thickTop="1">
      <c r="A100" s="1831" t="s">
        <v>74</v>
      </c>
      <c r="B100" s="1832"/>
      <c r="C100" s="1832"/>
      <c r="D100" s="1832"/>
      <c r="E100" s="1832"/>
      <c r="F100" s="1832"/>
      <c r="G100" s="1832"/>
      <c r="H100" s="1832"/>
      <c r="I100" s="1832"/>
      <c r="J100" s="1395"/>
      <c r="K100" s="1503"/>
      <c r="L100" s="1503" t="s">
        <v>163</v>
      </c>
      <c r="M100" s="1441"/>
      <c r="N100" s="1504"/>
      <c r="O100" s="1505"/>
      <c r="P100" s="1506"/>
      <c r="Q100" s="1503"/>
    </row>
    <row r="101" spans="1:17" ht="18.75">
      <c r="A101" s="5"/>
      <c r="B101" s="1730" t="s">
        <v>76</v>
      </c>
      <c r="C101" s="1632"/>
      <c r="D101" s="1632"/>
      <c r="E101" s="1632"/>
      <c r="F101" s="1632"/>
      <c r="G101" s="1632"/>
      <c r="H101" s="1632"/>
      <c r="I101" s="1632"/>
      <c r="J101" s="1633"/>
      <c r="K101" s="52"/>
      <c r="L101" s="52"/>
      <c r="M101" s="560"/>
      <c r="N101" s="815"/>
      <c r="O101" s="596"/>
      <c r="P101" s="1013"/>
      <c r="Q101" s="52"/>
    </row>
    <row r="102" spans="1:17" ht="18.75">
      <c r="A102" s="20"/>
      <c r="B102" s="15"/>
      <c r="C102" s="1625" t="s">
        <v>243</v>
      </c>
      <c r="D102" s="1625"/>
      <c r="E102" s="1625"/>
      <c r="F102" s="1625"/>
      <c r="G102" s="1625"/>
      <c r="H102" s="1625"/>
      <c r="I102" s="1625"/>
      <c r="J102" s="1626"/>
      <c r="K102" s="19"/>
      <c r="L102" s="19"/>
      <c r="M102" s="237"/>
      <c r="N102" s="814"/>
      <c r="O102" s="594"/>
      <c r="P102" s="54"/>
      <c r="Q102" s="19"/>
    </row>
    <row r="103" spans="1:17" ht="18.75">
      <c r="A103" s="20"/>
      <c r="B103" s="15"/>
      <c r="C103" s="15"/>
      <c r="D103" s="10" t="s">
        <v>245</v>
      </c>
      <c r="E103" s="16"/>
      <c r="F103" s="16"/>
      <c r="G103" s="16"/>
      <c r="H103" s="16"/>
      <c r="I103" s="16"/>
      <c r="J103" s="16"/>
      <c r="K103" s="19"/>
      <c r="L103" s="19"/>
      <c r="M103" s="237"/>
      <c r="N103" s="814"/>
      <c r="O103" s="594"/>
      <c r="P103" s="54"/>
      <c r="Q103" s="19"/>
    </row>
    <row r="104" spans="1:17" ht="18.75">
      <c r="A104" s="20"/>
      <c r="B104" s="15"/>
      <c r="C104" s="15"/>
      <c r="D104" s="15"/>
      <c r="E104" s="1824" t="s">
        <v>1</v>
      </c>
      <c r="F104" s="1824"/>
      <c r="G104" s="1824"/>
      <c r="H104" s="1824"/>
      <c r="I104" s="1824"/>
      <c r="J104" s="1824"/>
      <c r="K104" s="19"/>
      <c r="L104" s="19"/>
      <c r="M104" s="237"/>
      <c r="N104" s="814"/>
      <c r="O104" s="594"/>
      <c r="P104" s="54"/>
      <c r="Q104" s="19"/>
    </row>
    <row r="105" spans="1:17" ht="18.75">
      <c r="A105" s="90"/>
      <c r="B105" s="91"/>
      <c r="C105" s="91"/>
      <c r="D105" s="91"/>
      <c r="E105" s="273" t="s">
        <v>7</v>
      </c>
      <c r="F105" s="273"/>
      <c r="G105" s="273"/>
      <c r="H105" s="273"/>
      <c r="I105" s="273"/>
      <c r="J105" s="273"/>
      <c r="K105" s="287">
        <v>66544.2</v>
      </c>
      <c r="L105" s="287">
        <v>0</v>
      </c>
      <c r="M105" s="355">
        <v>96750</v>
      </c>
      <c r="N105" s="827">
        <v>55000</v>
      </c>
      <c r="O105" s="618">
        <v>100000</v>
      </c>
      <c r="P105" s="1074">
        <f>IF(OR(O105&lt;=0,Q105&lt;=0),"-",(((Q105-O105)*100)/O105))</f>
        <v>0</v>
      </c>
      <c r="Q105" s="287">
        <v>100000</v>
      </c>
    </row>
    <row r="106" spans="1:17" ht="19.5">
      <c r="A106" s="1636" t="s">
        <v>2</v>
      </c>
      <c r="B106" s="1637"/>
      <c r="C106" s="1637"/>
      <c r="D106" s="1637"/>
      <c r="E106" s="1637"/>
      <c r="F106" s="1637"/>
      <c r="G106" s="1637"/>
      <c r="H106" s="1637"/>
      <c r="I106" s="1637"/>
      <c r="J106" s="1638"/>
      <c r="K106" s="277">
        <f>SUM(K105)</f>
        <v>66544.2</v>
      </c>
      <c r="L106" s="277">
        <f>SUM(L105)</f>
        <v>0</v>
      </c>
      <c r="M106" s="284">
        <f>SUM(M105)</f>
        <v>96750</v>
      </c>
      <c r="N106" s="277">
        <f>SUM(N105)</f>
        <v>55000</v>
      </c>
      <c r="O106" s="619">
        <f>SUM(O105)</f>
        <v>100000</v>
      </c>
      <c r="P106" s="1077">
        <f>IF(OR(O106&lt;=0,Q106&lt;=0),"-",(((Q106-O106)*100)/O106))</f>
        <v>0</v>
      </c>
      <c r="Q106" s="277">
        <f>SUM(Q105)</f>
        <v>100000</v>
      </c>
    </row>
    <row r="107" spans="1:17" ht="18.75">
      <c r="A107" s="50"/>
      <c r="B107" s="51"/>
      <c r="C107" s="51"/>
      <c r="D107" s="33" t="s">
        <v>246</v>
      </c>
      <c r="E107" s="130"/>
      <c r="F107" s="130"/>
      <c r="G107" s="130"/>
      <c r="H107" s="130"/>
      <c r="I107" s="130"/>
      <c r="J107" s="130"/>
      <c r="K107" s="52"/>
      <c r="L107" s="52"/>
      <c r="M107" s="560"/>
      <c r="N107" s="815"/>
      <c r="O107" s="596"/>
      <c r="P107" s="1013"/>
      <c r="Q107" s="52"/>
    </row>
    <row r="108" spans="1:17" ht="18.75">
      <c r="A108" s="44"/>
      <c r="B108" s="45"/>
      <c r="C108" s="45"/>
      <c r="D108" s="45"/>
      <c r="E108" s="45" t="s">
        <v>3</v>
      </c>
      <c r="F108" s="45"/>
      <c r="G108" s="45"/>
      <c r="H108" s="45"/>
      <c r="I108" s="1823"/>
      <c r="J108" s="1823"/>
      <c r="K108" s="428">
        <v>674993</v>
      </c>
      <c r="L108" s="428">
        <v>499820</v>
      </c>
      <c r="M108" s="425">
        <v>499055</v>
      </c>
      <c r="N108" s="984">
        <v>501041</v>
      </c>
      <c r="O108" s="990">
        <v>500000</v>
      </c>
      <c r="P108" s="1071">
        <f>IF(OR(O108&lt;=0,Q108&lt;=0),"-",(((Q108-O108)*100)/O108))</f>
        <v>0</v>
      </c>
      <c r="Q108" s="428">
        <v>500000</v>
      </c>
    </row>
    <row r="109" spans="1:17" ht="19.5">
      <c r="A109" s="1636" t="s">
        <v>4</v>
      </c>
      <c r="B109" s="1637"/>
      <c r="C109" s="1637"/>
      <c r="D109" s="1637"/>
      <c r="E109" s="1637"/>
      <c r="F109" s="1637"/>
      <c r="G109" s="1637"/>
      <c r="H109" s="1637"/>
      <c r="I109" s="1637"/>
      <c r="J109" s="1638"/>
      <c r="K109" s="277">
        <f>SUM(K108)</f>
        <v>674993</v>
      </c>
      <c r="L109" s="277">
        <f>SUM(L108)</f>
        <v>499820</v>
      </c>
      <c r="M109" s="284">
        <f>SUM(M108)</f>
        <v>499055</v>
      </c>
      <c r="N109" s="284">
        <f>SUM(N108)</f>
        <v>501041</v>
      </c>
      <c r="O109" s="619">
        <f>SUM(O108)</f>
        <v>500000</v>
      </c>
      <c r="P109" s="1069">
        <f>IF(OR(O109&lt;=0,Q109&lt;=0),"-",(((Q109-O109)*100)/O109))</f>
        <v>0</v>
      </c>
      <c r="Q109" s="277">
        <f>SUM(Q108)</f>
        <v>500000</v>
      </c>
    </row>
    <row r="110" spans="1:17" ht="20.25" thickBot="1">
      <c r="A110" s="1656" t="s">
        <v>156</v>
      </c>
      <c r="B110" s="1657"/>
      <c r="C110" s="1657"/>
      <c r="D110" s="1657"/>
      <c r="E110" s="1657"/>
      <c r="F110" s="1657"/>
      <c r="G110" s="1657"/>
      <c r="H110" s="1657"/>
      <c r="I110" s="1657"/>
      <c r="J110" s="1658"/>
      <c r="K110" s="280">
        <f>SUM(K106+K109)</f>
        <v>741537.2</v>
      </c>
      <c r="L110" s="280">
        <f>SUM(L106+L109)</f>
        <v>499820</v>
      </c>
      <c r="M110" s="280">
        <f>SUM(M106+M109)</f>
        <v>595805</v>
      </c>
      <c r="N110" s="612">
        <f>SUM(N106+N109)</f>
        <v>556041</v>
      </c>
      <c r="O110" s="621">
        <f>SUM(O106+O109)</f>
        <v>600000</v>
      </c>
      <c r="P110" s="1070">
        <f>IF(OR(O110&lt;=0,Q110&lt;=0),"-",(((Q110-O110)*100)/O110))</f>
        <v>0</v>
      </c>
      <c r="Q110" s="280">
        <f>SUM(Q106+Q109)</f>
        <v>600000</v>
      </c>
    </row>
    <row r="111" spans="1:17" ht="19.5" thickTop="1">
      <c r="A111" s="5"/>
      <c r="B111" s="6"/>
      <c r="C111" s="1632" t="s">
        <v>248</v>
      </c>
      <c r="D111" s="1632"/>
      <c r="E111" s="1632"/>
      <c r="F111" s="1632"/>
      <c r="G111" s="1632"/>
      <c r="H111" s="1632"/>
      <c r="I111" s="1632"/>
      <c r="J111" s="1633"/>
      <c r="K111" s="52"/>
      <c r="L111" s="52"/>
      <c r="M111" s="560"/>
      <c r="N111" s="815"/>
      <c r="O111" s="596"/>
      <c r="P111" s="1013"/>
      <c r="Q111" s="52"/>
    </row>
    <row r="112" spans="1:17" ht="18.75">
      <c r="A112" s="2"/>
      <c r="B112" s="3"/>
      <c r="C112" s="3"/>
      <c r="D112" s="3" t="s">
        <v>250</v>
      </c>
      <c r="E112" s="14"/>
      <c r="F112" s="14"/>
      <c r="G112" s="14"/>
      <c r="H112" s="14"/>
      <c r="I112" s="14"/>
      <c r="J112" s="129"/>
      <c r="K112" s="19"/>
      <c r="L112" s="19"/>
      <c r="M112" s="237"/>
      <c r="N112" s="814"/>
      <c r="O112" s="594"/>
      <c r="P112" s="54"/>
      <c r="Q112" s="19"/>
    </row>
    <row r="113" spans="1:17" ht="18.75">
      <c r="A113" s="2"/>
      <c r="B113" s="3"/>
      <c r="C113" s="3"/>
      <c r="D113" s="14"/>
      <c r="E113" s="14" t="s">
        <v>9</v>
      </c>
      <c r="F113" s="14"/>
      <c r="G113" s="14"/>
      <c r="H113" s="14"/>
      <c r="I113" s="14"/>
      <c r="J113" s="129"/>
      <c r="K113" s="282">
        <v>0</v>
      </c>
      <c r="L113" s="282">
        <v>0</v>
      </c>
      <c r="M113" s="349">
        <v>0</v>
      </c>
      <c r="N113" s="818">
        <v>0</v>
      </c>
      <c r="O113" s="595">
        <v>0</v>
      </c>
      <c r="P113" s="1071" t="str">
        <f>IF(OR(O113&lt;=0,Q113&lt;=0),"-",(((Q113-O113)*100)/O113))</f>
        <v>-</v>
      </c>
      <c r="Q113" s="278" t="s">
        <v>171</v>
      </c>
    </row>
    <row r="114" spans="1:17" ht="18.75">
      <c r="A114" s="2"/>
      <c r="B114" s="3"/>
      <c r="C114" s="3"/>
      <c r="D114" s="14"/>
      <c r="E114" s="14" t="s">
        <v>8</v>
      </c>
      <c r="F114" s="14"/>
      <c r="G114" s="14"/>
      <c r="H114" s="14"/>
      <c r="I114" s="14"/>
      <c r="J114" s="129"/>
      <c r="K114" s="282"/>
      <c r="L114" s="282"/>
      <c r="M114" s="349"/>
      <c r="N114" s="818"/>
      <c r="O114" s="620"/>
      <c r="P114" s="278"/>
      <c r="Q114" s="282"/>
    </row>
    <row r="115" spans="1:17" ht="19.5">
      <c r="A115" s="1636" t="s">
        <v>5</v>
      </c>
      <c r="B115" s="1637"/>
      <c r="C115" s="1637"/>
      <c r="D115" s="1637"/>
      <c r="E115" s="1637"/>
      <c r="F115" s="1637"/>
      <c r="G115" s="1637"/>
      <c r="H115" s="1637"/>
      <c r="I115" s="1637"/>
      <c r="J115" s="1638"/>
      <c r="K115" s="277">
        <f>SUM(K113:K114)</f>
        <v>0</v>
      </c>
      <c r="L115" s="277">
        <f>SUM(L113:L114)</f>
        <v>0</v>
      </c>
      <c r="M115" s="277">
        <f>SUM(M113:M114)</f>
        <v>0</v>
      </c>
      <c r="N115" s="277">
        <f>SUM(N113:N114)</f>
        <v>0</v>
      </c>
      <c r="O115" s="619">
        <f>SUM(O113:O114)</f>
        <v>0</v>
      </c>
      <c r="P115" s="1078" t="str">
        <f>IF(OR(O115&lt;=0,Q115&lt;=0),"-",(((Q115-O115)*100)/O115))</f>
        <v>-</v>
      </c>
      <c r="Q115" s="277">
        <f>SUM(Q113:Q114)</f>
        <v>0</v>
      </c>
    </row>
    <row r="116" spans="1:17" ht="19.5" thickBot="1">
      <c r="A116" s="1656" t="s">
        <v>160</v>
      </c>
      <c r="B116" s="1657"/>
      <c r="C116" s="1657"/>
      <c r="D116" s="1657"/>
      <c r="E116" s="1657"/>
      <c r="F116" s="1657"/>
      <c r="G116" s="1657"/>
      <c r="H116" s="1657"/>
      <c r="I116" s="1657"/>
      <c r="J116" s="1658"/>
      <c r="K116" s="280">
        <f>K115</f>
        <v>0</v>
      </c>
      <c r="L116" s="280">
        <f>L115</f>
        <v>0</v>
      </c>
      <c r="M116" s="612">
        <f>M115</f>
        <v>0</v>
      </c>
      <c r="N116" s="280">
        <f>N115</f>
        <v>0</v>
      </c>
      <c r="O116" s="621">
        <f>O115</f>
        <v>0</v>
      </c>
      <c r="P116" s="1079" t="str">
        <f>IF(OR(O116&lt;=0,Q116&lt;=0),"-",(((Q116-O116)*100)/O116))</f>
        <v>-</v>
      </c>
      <c r="Q116" s="280">
        <f>Q115</f>
        <v>0</v>
      </c>
    </row>
    <row r="117" spans="1:17" ht="19.5" thickTop="1">
      <c r="A117" s="232"/>
      <c r="B117" s="77"/>
      <c r="C117" s="33" t="s">
        <v>251</v>
      </c>
      <c r="D117" s="77"/>
      <c r="E117" s="77"/>
      <c r="F117" s="77"/>
      <c r="G117" s="77"/>
      <c r="H117" s="77"/>
      <c r="I117" s="77"/>
      <c r="J117" s="78"/>
      <c r="K117" s="269"/>
      <c r="L117" s="269"/>
      <c r="M117" s="572"/>
      <c r="N117" s="824"/>
      <c r="O117" s="597"/>
      <c r="P117" s="783"/>
      <c r="Q117" s="269"/>
    </row>
    <row r="118" spans="1:17" ht="18.75">
      <c r="A118" s="20"/>
      <c r="B118" s="15"/>
      <c r="C118" s="15"/>
      <c r="D118" s="10" t="s">
        <v>252</v>
      </c>
      <c r="E118" s="15"/>
      <c r="F118" s="31"/>
      <c r="G118" s="80"/>
      <c r="H118" s="80"/>
      <c r="I118" s="80"/>
      <c r="J118" s="81"/>
      <c r="K118" s="19"/>
      <c r="L118" s="19"/>
      <c r="M118" s="237"/>
      <c r="N118" s="814"/>
      <c r="O118" s="616"/>
      <c r="P118" s="1057"/>
      <c r="Q118" s="64"/>
    </row>
    <row r="119" spans="1:17" ht="18.75">
      <c r="A119" s="90"/>
      <c r="B119" s="91"/>
      <c r="C119" s="91"/>
      <c r="D119" s="91"/>
      <c r="E119" s="91" t="s">
        <v>0</v>
      </c>
      <c r="F119" s="874"/>
      <c r="G119" s="906"/>
      <c r="H119" s="906"/>
      <c r="I119" s="906"/>
      <c r="J119" s="907"/>
      <c r="K119" s="286">
        <v>0</v>
      </c>
      <c r="L119" s="286">
        <v>0</v>
      </c>
      <c r="M119" s="566">
        <v>0</v>
      </c>
      <c r="N119" s="908">
        <v>0</v>
      </c>
      <c r="O119" s="909">
        <v>400000</v>
      </c>
      <c r="P119" s="1053">
        <f>IF(OR(O119&lt;=0,Q119&lt;=0),"-",(((Q119-O119)*100)/O119))</f>
        <v>0</v>
      </c>
      <c r="Q119" s="910">
        <v>400000</v>
      </c>
    </row>
    <row r="120" spans="1:17" ht="19.5">
      <c r="A120" s="1752" t="s">
        <v>348</v>
      </c>
      <c r="B120" s="1753"/>
      <c r="C120" s="1753"/>
      <c r="D120" s="1753"/>
      <c r="E120" s="1753"/>
      <c r="F120" s="1753"/>
      <c r="G120" s="1753"/>
      <c r="H120" s="1753"/>
      <c r="I120" s="1753"/>
      <c r="J120" s="1754"/>
      <c r="K120" s="284">
        <f aca="true" t="shared" si="4" ref="K120:O121">K119</f>
        <v>0</v>
      </c>
      <c r="L120" s="284">
        <f t="shared" si="4"/>
        <v>0</v>
      </c>
      <c r="M120" s="284">
        <f t="shared" si="4"/>
        <v>0</v>
      </c>
      <c r="N120" s="284">
        <f t="shared" si="4"/>
        <v>0</v>
      </c>
      <c r="O120" s="622">
        <f t="shared" si="4"/>
        <v>400000</v>
      </c>
      <c r="P120" s="1080">
        <f>IF(OR(O120&lt;=0,Q120&lt;=0),"-",(((Q120-O120)*100)/O120))</f>
        <v>0</v>
      </c>
      <c r="Q120" s="285">
        <f>Q119</f>
        <v>400000</v>
      </c>
    </row>
    <row r="121" spans="1:17" ht="18.75">
      <c r="A121" s="1836" t="s">
        <v>159</v>
      </c>
      <c r="B121" s="1837"/>
      <c r="C121" s="1837"/>
      <c r="D121" s="1837"/>
      <c r="E121" s="1837"/>
      <c r="F121" s="1837"/>
      <c r="G121" s="1837"/>
      <c r="H121" s="1837"/>
      <c r="I121" s="1837"/>
      <c r="J121" s="1838"/>
      <c r="K121" s="1511">
        <f t="shared" si="4"/>
        <v>0</v>
      </c>
      <c r="L121" s="1511">
        <f t="shared" si="4"/>
        <v>0</v>
      </c>
      <c r="M121" s="1511">
        <f t="shared" si="4"/>
        <v>0</v>
      </c>
      <c r="N121" s="1511">
        <f t="shared" si="4"/>
        <v>0</v>
      </c>
      <c r="O121" s="1512">
        <f t="shared" si="4"/>
        <v>400000</v>
      </c>
      <c r="P121" s="938">
        <f>IF(OR(O121&lt;=0,Q121&lt;=0),"-",(((Q121-O121)*100)/O121))</f>
        <v>0</v>
      </c>
      <c r="Q121" s="1513">
        <f>Q120</f>
        <v>400000</v>
      </c>
    </row>
    <row r="122" spans="1:17" ht="20.25" thickBot="1">
      <c r="A122" s="1833" t="s">
        <v>6</v>
      </c>
      <c r="B122" s="1834"/>
      <c r="C122" s="1834"/>
      <c r="D122" s="1834"/>
      <c r="E122" s="1834"/>
      <c r="F122" s="1834"/>
      <c r="G122" s="1834"/>
      <c r="H122" s="1834"/>
      <c r="I122" s="1834"/>
      <c r="J122" s="1835"/>
      <c r="K122" s="1507">
        <f>SUM(K110+K116+K121)</f>
        <v>741537.2</v>
      </c>
      <c r="L122" s="1507">
        <f>SUM(L110+L116+L121)</f>
        <v>499820</v>
      </c>
      <c r="M122" s="1507">
        <f>SUM(M110+M116+M121)</f>
        <v>595805</v>
      </c>
      <c r="N122" s="1507">
        <f>SUM(N110+N116+N121)</f>
        <v>556041</v>
      </c>
      <c r="O122" s="1508">
        <f>SUM(O110+O116+O121)</f>
        <v>1000000</v>
      </c>
      <c r="P122" s="1509">
        <f>IF(OR(O122&lt;=0,Q122&lt;=0),"-",(((Q122-O122)*100)/O122))</f>
        <v>0</v>
      </c>
      <c r="Q122" s="1510">
        <f>SUM(Q110+Q116+Q121)</f>
        <v>1000000</v>
      </c>
    </row>
    <row r="123" spans="1:17" ht="21.75" thickTop="1">
      <c r="A123" s="1707" t="s">
        <v>74</v>
      </c>
      <c r="B123" s="1708"/>
      <c r="C123" s="1708"/>
      <c r="D123" s="1708"/>
      <c r="E123" s="1708"/>
      <c r="F123" s="1708"/>
      <c r="G123" s="1708"/>
      <c r="H123" s="1708"/>
      <c r="I123" s="1708"/>
      <c r="J123" s="133"/>
      <c r="K123" s="134"/>
      <c r="L123" s="134"/>
      <c r="M123" s="50"/>
      <c r="N123" s="826"/>
      <c r="O123" s="592"/>
      <c r="P123" s="1038"/>
      <c r="Q123" s="134"/>
    </row>
    <row r="124" spans="1:17" ht="18.75">
      <c r="A124" s="2"/>
      <c r="B124" s="1625" t="s">
        <v>77</v>
      </c>
      <c r="C124" s="1625"/>
      <c r="D124" s="1625"/>
      <c r="E124" s="1625"/>
      <c r="F124" s="1625"/>
      <c r="G124" s="1625"/>
      <c r="H124" s="1625"/>
      <c r="I124" s="1625"/>
      <c r="J124" s="1626"/>
      <c r="K124" s="101"/>
      <c r="L124" s="101"/>
      <c r="M124" s="20"/>
      <c r="N124" s="828"/>
      <c r="O124" s="593"/>
      <c r="P124" s="1039"/>
      <c r="Q124" s="101"/>
    </row>
    <row r="125" spans="1:17" ht="18.75">
      <c r="A125" s="20"/>
      <c r="B125" s="15"/>
      <c r="C125" s="1625" t="s">
        <v>243</v>
      </c>
      <c r="D125" s="1625"/>
      <c r="E125" s="1625"/>
      <c r="F125" s="1625"/>
      <c r="G125" s="1625"/>
      <c r="H125" s="1625"/>
      <c r="I125" s="1625"/>
      <c r="J125" s="1626"/>
      <c r="K125" s="19"/>
      <c r="L125" s="19"/>
      <c r="M125" s="237"/>
      <c r="N125" s="814"/>
      <c r="O125" s="594"/>
      <c r="P125" s="54"/>
      <c r="Q125" s="19"/>
    </row>
    <row r="126" spans="1:17" ht="18.75">
      <c r="A126" s="20"/>
      <c r="B126" s="15"/>
      <c r="C126" s="15"/>
      <c r="D126" s="10" t="s">
        <v>245</v>
      </c>
      <c r="E126" s="15"/>
      <c r="F126" s="15"/>
      <c r="G126" s="15"/>
      <c r="H126" s="15"/>
      <c r="I126" s="15"/>
      <c r="J126" s="69"/>
      <c r="K126" s="19"/>
      <c r="L126" s="19"/>
      <c r="M126" s="237"/>
      <c r="N126" s="814"/>
      <c r="O126" s="594"/>
      <c r="P126" s="54"/>
      <c r="Q126" s="19"/>
    </row>
    <row r="127" spans="1:17" ht="18.75">
      <c r="A127" s="20"/>
      <c r="B127" s="15"/>
      <c r="C127" s="15"/>
      <c r="D127" s="15"/>
      <c r="E127" s="1622" t="s">
        <v>341</v>
      </c>
      <c r="F127" s="1622"/>
      <c r="G127" s="1622"/>
      <c r="H127" s="1622"/>
      <c r="I127" s="1622"/>
      <c r="J127" s="1623"/>
      <c r="K127" s="19"/>
      <c r="L127" s="19"/>
      <c r="M127" s="237"/>
      <c r="N127" s="814"/>
      <c r="O127" s="576"/>
      <c r="P127" s="43"/>
      <c r="Q127" s="42"/>
    </row>
    <row r="128" spans="1:17" ht="18.75">
      <c r="A128" s="20"/>
      <c r="B128" s="15"/>
      <c r="C128" s="15"/>
      <c r="D128" s="15"/>
      <c r="E128" s="14"/>
      <c r="F128" s="1622" t="s">
        <v>974</v>
      </c>
      <c r="G128" s="1622"/>
      <c r="H128" s="1622"/>
      <c r="I128" s="1622"/>
      <c r="J128" s="1623"/>
      <c r="K128" s="282">
        <v>490000</v>
      </c>
      <c r="L128" s="282">
        <v>214750</v>
      </c>
      <c r="M128" s="349">
        <v>0</v>
      </c>
      <c r="N128" s="818">
        <v>0</v>
      </c>
      <c r="O128" s="584">
        <v>0</v>
      </c>
      <c r="P128" s="1052" t="str">
        <f>IF(OR(O128&lt;=0,Q128&lt;=0),"-",(((Q128-O128)*100)/O128))</f>
        <v>-</v>
      </c>
      <c r="Q128" s="275">
        <v>0</v>
      </c>
    </row>
    <row r="129" spans="1:17" ht="18.75">
      <c r="A129" s="50"/>
      <c r="B129" s="51"/>
      <c r="C129" s="51"/>
      <c r="D129" s="33" t="s">
        <v>246</v>
      </c>
      <c r="E129" s="85"/>
      <c r="F129" s="85"/>
      <c r="G129" s="85"/>
      <c r="H129" s="85"/>
      <c r="I129" s="85"/>
      <c r="J129" s="86" t="s">
        <v>163</v>
      </c>
      <c r="K129" s="333"/>
      <c r="L129" s="333"/>
      <c r="M129" s="568"/>
      <c r="N129" s="829"/>
      <c r="O129" s="585"/>
      <c r="P129" s="333"/>
      <c r="Q129" s="333"/>
    </row>
    <row r="130" spans="1:17" ht="18.75">
      <c r="A130" s="44"/>
      <c r="B130" s="45"/>
      <c r="C130" s="45"/>
      <c r="D130" s="75"/>
      <c r="E130" s="46"/>
      <c r="F130" s="46" t="s">
        <v>975</v>
      </c>
      <c r="G130" s="46"/>
      <c r="H130" s="46"/>
      <c r="I130" s="46"/>
      <c r="J130" s="47"/>
      <c r="K130" s="466">
        <v>0</v>
      </c>
      <c r="L130" s="466">
        <v>0</v>
      </c>
      <c r="M130" s="570">
        <v>298190</v>
      </c>
      <c r="N130" s="864">
        <v>384000</v>
      </c>
      <c r="O130" s="728">
        <v>0</v>
      </c>
      <c r="P130" s="466" t="str">
        <f aca="true" t="shared" si="5" ref="P130:P135">IF(OR(O130&lt;=0,Q130&lt;=0),"-",(((Q130-O130)*100)/O130))</f>
        <v>-</v>
      </c>
      <c r="Q130" s="727">
        <v>0</v>
      </c>
    </row>
    <row r="131" spans="1:17" ht="18.75">
      <c r="A131" s="20"/>
      <c r="B131" s="15"/>
      <c r="C131" s="15"/>
      <c r="D131" s="10"/>
      <c r="E131" s="14"/>
      <c r="F131" s="14" t="s">
        <v>976</v>
      </c>
      <c r="G131" s="14"/>
      <c r="H131" s="14"/>
      <c r="I131" s="14"/>
      <c r="J131" s="17"/>
      <c r="K131" s="466">
        <v>0</v>
      </c>
      <c r="L131" s="466">
        <v>0</v>
      </c>
      <c r="M131" s="570">
        <v>0</v>
      </c>
      <c r="N131" s="561">
        <v>0</v>
      </c>
      <c r="O131" s="865">
        <v>400000</v>
      </c>
      <c r="P131" s="275">
        <f t="shared" si="5"/>
        <v>0</v>
      </c>
      <c r="Q131" s="866">
        <v>400000</v>
      </c>
    </row>
    <row r="132" spans="1:17" ht="19.5">
      <c r="A132" s="1636" t="s">
        <v>143</v>
      </c>
      <c r="B132" s="1637"/>
      <c r="C132" s="1637"/>
      <c r="D132" s="1637"/>
      <c r="E132" s="1637"/>
      <c r="F132" s="1637"/>
      <c r="G132" s="1637"/>
      <c r="H132" s="1637"/>
      <c r="I132" s="1637"/>
      <c r="J132" s="1638"/>
      <c r="K132" s="277">
        <f>SUM(K128:K131)</f>
        <v>490000</v>
      </c>
      <c r="L132" s="277">
        <f>SUM(L128:L131)</f>
        <v>214750</v>
      </c>
      <c r="M132" s="277">
        <f>SUM(M128:M131)</f>
        <v>298190</v>
      </c>
      <c r="N132" s="284">
        <f>SUM(N128:N131)</f>
        <v>384000</v>
      </c>
      <c r="O132" s="619">
        <f>SUM(O128:O131)</f>
        <v>400000</v>
      </c>
      <c r="P132" s="1069">
        <f t="shared" si="5"/>
        <v>0</v>
      </c>
      <c r="Q132" s="277">
        <f>SUM(Q128:Q131)</f>
        <v>400000</v>
      </c>
    </row>
    <row r="133" spans="1:17" ht="20.25" thickBot="1">
      <c r="A133" s="1656" t="s">
        <v>156</v>
      </c>
      <c r="B133" s="1657"/>
      <c r="C133" s="1657"/>
      <c r="D133" s="1657"/>
      <c r="E133" s="1657"/>
      <c r="F133" s="1657"/>
      <c r="G133" s="1657"/>
      <c r="H133" s="1657"/>
      <c r="I133" s="1657"/>
      <c r="J133" s="1658"/>
      <c r="K133" s="280">
        <f aca="true" t="shared" si="6" ref="K133:N134">SUM(K132)</f>
        <v>490000</v>
      </c>
      <c r="L133" s="280">
        <f t="shared" si="6"/>
        <v>214750</v>
      </c>
      <c r="M133" s="612">
        <f t="shared" si="6"/>
        <v>298190</v>
      </c>
      <c r="N133" s="612">
        <f t="shared" si="6"/>
        <v>384000</v>
      </c>
      <c r="O133" s="621">
        <f>O132</f>
        <v>400000</v>
      </c>
      <c r="P133" s="1081">
        <f t="shared" si="5"/>
        <v>0</v>
      </c>
      <c r="Q133" s="280">
        <f>Q132</f>
        <v>400000</v>
      </c>
    </row>
    <row r="134" spans="1:17" ht="21" thickBot="1" thickTop="1">
      <c r="A134" s="1842" t="s">
        <v>10</v>
      </c>
      <c r="B134" s="1843"/>
      <c r="C134" s="1843"/>
      <c r="D134" s="1843"/>
      <c r="E134" s="1843"/>
      <c r="F134" s="1843"/>
      <c r="G134" s="1843"/>
      <c r="H134" s="1843"/>
      <c r="I134" s="1843"/>
      <c r="J134" s="1844"/>
      <c r="K134" s="1489">
        <f t="shared" si="6"/>
        <v>490000</v>
      </c>
      <c r="L134" s="1489">
        <f t="shared" si="6"/>
        <v>214750</v>
      </c>
      <c r="M134" s="1490">
        <f t="shared" si="6"/>
        <v>298190</v>
      </c>
      <c r="N134" s="1490">
        <f t="shared" si="6"/>
        <v>384000</v>
      </c>
      <c r="O134" s="1491">
        <f>O133</f>
        <v>400000</v>
      </c>
      <c r="P134" s="1492">
        <f t="shared" si="5"/>
        <v>0</v>
      </c>
      <c r="Q134" s="1489">
        <f>Q133</f>
        <v>400000</v>
      </c>
    </row>
    <row r="135" spans="1:17" ht="20.25" thickBot="1">
      <c r="A135" s="1839" t="s">
        <v>11</v>
      </c>
      <c r="B135" s="1840"/>
      <c r="C135" s="1840"/>
      <c r="D135" s="1840"/>
      <c r="E135" s="1840"/>
      <c r="F135" s="1840"/>
      <c r="G135" s="1840"/>
      <c r="H135" s="1840"/>
      <c r="I135" s="1840"/>
      <c r="J135" s="1841"/>
      <c r="K135" s="1493">
        <f>SUM(K99+K122+K134)</f>
        <v>10067614.2</v>
      </c>
      <c r="L135" s="1493">
        <f>SUM(L99+L122+L134)</f>
        <v>13813545.2</v>
      </c>
      <c r="M135" s="1493">
        <f>SUM(M99+M122+M134)</f>
        <v>11991293.86</v>
      </c>
      <c r="N135" s="1494">
        <f>SUM(N99+N122+N134)</f>
        <v>11374404.3</v>
      </c>
      <c r="O135" s="1495">
        <f>SUM(O99+O122+O134)</f>
        <v>25533300</v>
      </c>
      <c r="P135" s="1496">
        <f t="shared" si="5"/>
        <v>-36.92902993345945</v>
      </c>
      <c r="Q135" s="1497">
        <f>SUM(Q99+Q122+Q134)</f>
        <v>16104100</v>
      </c>
    </row>
    <row r="136" ht="19.5" thickTop="1"/>
  </sheetData>
  <sheetProtection/>
  <mergeCells count="95">
    <mergeCell ref="B8:J8"/>
    <mergeCell ref="C9:J9"/>
    <mergeCell ref="F75:J75"/>
    <mergeCell ref="A121:J121"/>
    <mergeCell ref="A122:J122"/>
    <mergeCell ref="A25:J25"/>
    <mergeCell ref="E11:J11"/>
    <mergeCell ref="F61:J61"/>
    <mergeCell ref="F51:J51"/>
    <mergeCell ref="E24:J24"/>
    <mergeCell ref="F81:J81"/>
    <mergeCell ref="A120:J120"/>
    <mergeCell ref="F65:J65"/>
    <mergeCell ref="F66:J66"/>
    <mergeCell ref="A134:J134"/>
    <mergeCell ref="B124:J124"/>
    <mergeCell ref="C125:J125"/>
    <mergeCell ref="F76:J76"/>
    <mergeCell ref="F71:J71"/>
    <mergeCell ref="F83:J83"/>
    <mergeCell ref="A135:J135"/>
    <mergeCell ref="A132:J132"/>
    <mergeCell ref="A133:J133"/>
    <mergeCell ref="E127:J127"/>
    <mergeCell ref="F128:J128"/>
    <mergeCell ref="A123:I123"/>
    <mergeCell ref="B101:J101"/>
    <mergeCell ref="C102:J102"/>
    <mergeCell ref="A100:I100"/>
    <mergeCell ref="A115:J115"/>
    <mergeCell ref="A116:J116"/>
    <mergeCell ref="E22:J22"/>
    <mergeCell ref="A99:J99"/>
    <mergeCell ref="A98:J98"/>
    <mergeCell ref="E58:J58"/>
    <mergeCell ref="F56:J56"/>
    <mergeCell ref="A97:J97"/>
    <mergeCell ref="A93:J93"/>
    <mergeCell ref="K5:N5"/>
    <mergeCell ref="E30:J30"/>
    <mergeCell ref="A31:J31"/>
    <mergeCell ref="E38:I38"/>
    <mergeCell ref="E23:J23"/>
    <mergeCell ref="A17:J17"/>
    <mergeCell ref="A42:J42"/>
    <mergeCell ref="A45:J45"/>
    <mergeCell ref="E37:J37"/>
    <mergeCell ref="E36:J36"/>
    <mergeCell ref="E33:J33"/>
    <mergeCell ref="E21:J21"/>
    <mergeCell ref="E35:J35"/>
    <mergeCell ref="F57:J57"/>
    <mergeCell ref="F50:J50"/>
    <mergeCell ref="F53:J53"/>
    <mergeCell ref="E44:J44"/>
    <mergeCell ref="E41:J41"/>
    <mergeCell ref="E20:J20"/>
    <mergeCell ref="O5:Q5"/>
    <mergeCell ref="A7:I7"/>
    <mergeCell ref="E15:J15"/>
    <mergeCell ref="E13:J13"/>
    <mergeCell ref="E14:J14"/>
    <mergeCell ref="E12:J12"/>
    <mergeCell ref="A16:J16"/>
    <mergeCell ref="C18:J18"/>
    <mergeCell ref="F68:J68"/>
    <mergeCell ref="A1:Q1"/>
    <mergeCell ref="A2:Q2"/>
    <mergeCell ref="A3:Q3"/>
    <mergeCell ref="A4:Q4"/>
    <mergeCell ref="A5:J6"/>
    <mergeCell ref="E54:J54"/>
    <mergeCell ref="E34:J34"/>
    <mergeCell ref="E27:J27"/>
    <mergeCell ref="F49:J49"/>
    <mergeCell ref="F70:J70"/>
    <mergeCell ref="E39:J39"/>
    <mergeCell ref="E40:J40"/>
    <mergeCell ref="C111:J111"/>
    <mergeCell ref="A109:J109"/>
    <mergeCell ref="F63:J63"/>
    <mergeCell ref="F73:J73"/>
    <mergeCell ref="A92:J92"/>
    <mergeCell ref="A110:J110"/>
    <mergeCell ref="E104:J104"/>
    <mergeCell ref="F67:J67"/>
    <mergeCell ref="I108:J108"/>
    <mergeCell ref="A106:J106"/>
    <mergeCell ref="F86:J86"/>
    <mergeCell ref="F77:J77"/>
    <mergeCell ref="F60:J60"/>
    <mergeCell ref="F85:J85"/>
    <mergeCell ref="F82:J82"/>
    <mergeCell ref="F79:J79"/>
    <mergeCell ref="E62:J62"/>
  </mergeCells>
  <printOptions horizontalCentered="1"/>
  <pageMargins left="0.1968503937007874" right="0.1968503937007874" top="0.984251968503937" bottom="0.7874015748031497" header="0.31496062992125984" footer="0.5905511811023623"/>
  <pageSetup horizontalDpi="600" verticalDpi="600" orientation="landscape" paperSize="9" r:id="rId2"/>
  <ignoredErrors>
    <ignoredError sqref="P41:P42 P16:P38 P43:P47 P48:P53 P54 P55:P62 P63 P64:P73 P74:P116 P117:P128 P129:P135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R164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20" sqref="K20"/>
    </sheetView>
  </sheetViews>
  <sheetFormatPr defaultColWidth="9.00390625" defaultRowHeight="14.25"/>
  <cols>
    <col min="1" max="6" width="1.625" style="289" customWidth="1"/>
    <col min="7" max="9" width="9.00390625" style="289" customWidth="1"/>
    <col min="10" max="10" width="14.25390625" style="289" customWidth="1"/>
    <col min="11" max="14" width="11.625" style="289" customWidth="1"/>
    <col min="15" max="15" width="11.75390625" style="289" customWidth="1"/>
    <col min="16" max="16" width="7.25390625" style="1089" customWidth="1"/>
    <col min="17" max="17" width="11.75390625" style="289" customWidth="1"/>
    <col min="18" max="16384" width="9.00390625" style="289" customWidth="1"/>
  </cols>
  <sheetData>
    <row r="1" spans="1:17" ht="18.75">
      <c r="A1" s="1880" t="s">
        <v>124</v>
      </c>
      <c r="B1" s="1880"/>
      <c r="C1" s="1880"/>
      <c r="D1" s="1880"/>
      <c r="E1" s="1880"/>
      <c r="F1" s="1880"/>
      <c r="G1" s="1880"/>
      <c r="H1" s="1880"/>
      <c r="I1" s="1880"/>
      <c r="J1" s="1880"/>
      <c r="K1" s="1880"/>
      <c r="L1" s="1880"/>
      <c r="M1" s="1880"/>
      <c r="N1" s="1880"/>
      <c r="O1" s="1880"/>
      <c r="P1" s="1880"/>
      <c r="Q1" s="1880"/>
    </row>
    <row r="2" spans="1:17" ht="18.75">
      <c r="A2" s="1880" t="s">
        <v>614</v>
      </c>
      <c r="B2" s="1880"/>
      <c r="C2" s="1880"/>
      <c r="D2" s="1880"/>
      <c r="E2" s="1880"/>
      <c r="F2" s="1880"/>
      <c r="G2" s="1880"/>
      <c r="H2" s="1880"/>
      <c r="I2" s="1880"/>
      <c r="J2" s="1880"/>
      <c r="K2" s="1880"/>
      <c r="L2" s="1880"/>
      <c r="M2" s="1880"/>
      <c r="N2" s="1880"/>
      <c r="O2" s="1880"/>
      <c r="P2" s="1880"/>
      <c r="Q2" s="1880"/>
    </row>
    <row r="3" spans="1:17" ht="18.75">
      <c r="A3" s="1880" t="s">
        <v>172</v>
      </c>
      <c r="B3" s="1880"/>
      <c r="C3" s="1880"/>
      <c r="D3" s="1880"/>
      <c r="E3" s="1880"/>
      <c r="F3" s="1880"/>
      <c r="G3" s="1880"/>
      <c r="H3" s="1880"/>
      <c r="I3" s="1880"/>
      <c r="J3" s="1880"/>
      <c r="K3" s="1880"/>
      <c r="L3" s="1880"/>
      <c r="M3" s="1880"/>
      <c r="N3" s="1880"/>
      <c r="O3" s="1880"/>
      <c r="P3" s="1880"/>
      <c r="Q3" s="1880"/>
    </row>
    <row r="4" spans="1:17" ht="18.75">
      <c r="A4" s="1881" t="s">
        <v>125</v>
      </c>
      <c r="B4" s="1881"/>
      <c r="C4" s="1881"/>
      <c r="D4" s="1881"/>
      <c r="E4" s="1881"/>
      <c r="F4" s="1881"/>
      <c r="G4" s="1881"/>
      <c r="H4" s="1881"/>
      <c r="I4" s="1881"/>
      <c r="J4" s="1881"/>
      <c r="K4" s="1881"/>
      <c r="L4" s="1881"/>
      <c r="M4" s="1881"/>
      <c r="N4" s="1881"/>
      <c r="O4" s="1881"/>
      <c r="P4" s="1881"/>
      <c r="Q4" s="1881"/>
    </row>
    <row r="5" spans="1:17" ht="18.75">
      <c r="A5" s="1886"/>
      <c r="B5" s="1886"/>
      <c r="C5" s="1886"/>
      <c r="D5" s="1886"/>
      <c r="E5" s="1886"/>
      <c r="F5" s="1886"/>
      <c r="G5" s="1886"/>
      <c r="H5" s="1886"/>
      <c r="I5" s="1886"/>
      <c r="J5" s="1886"/>
      <c r="K5" s="1740" t="s">
        <v>126</v>
      </c>
      <c r="L5" s="1620"/>
      <c r="M5" s="1620"/>
      <c r="N5" s="1620"/>
      <c r="O5" s="1876" t="s">
        <v>127</v>
      </c>
      <c r="P5" s="1877"/>
      <c r="Q5" s="1877"/>
    </row>
    <row r="6" spans="1:17" ht="40.5" customHeight="1">
      <c r="A6" s="1886"/>
      <c r="B6" s="1886"/>
      <c r="C6" s="1886"/>
      <c r="D6" s="1886"/>
      <c r="E6" s="1886"/>
      <c r="F6" s="1886"/>
      <c r="G6" s="1886"/>
      <c r="H6" s="1886"/>
      <c r="I6" s="1886"/>
      <c r="J6" s="1886"/>
      <c r="K6" s="290" t="s">
        <v>175</v>
      </c>
      <c r="L6" s="290" t="s">
        <v>129</v>
      </c>
      <c r="M6" s="480" t="s">
        <v>365</v>
      </c>
      <c r="N6" s="480" t="s">
        <v>431</v>
      </c>
      <c r="O6" s="672" t="s">
        <v>492</v>
      </c>
      <c r="P6" s="291" t="s">
        <v>128</v>
      </c>
      <c r="Q6" s="290" t="s">
        <v>613</v>
      </c>
    </row>
    <row r="7" spans="1:17" ht="21">
      <c r="A7" s="1878" t="s">
        <v>78</v>
      </c>
      <c r="B7" s="1879"/>
      <c r="C7" s="1879"/>
      <c r="D7" s="1879"/>
      <c r="E7" s="1879"/>
      <c r="F7" s="1879"/>
      <c r="G7" s="1879"/>
      <c r="H7" s="1879"/>
      <c r="I7" s="1879"/>
      <c r="J7" s="292"/>
      <c r="K7" s="293"/>
      <c r="L7" s="293"/>
      <c r="M7" s="356"/>
      <c r="N7" s="356"/>
      <c r="O7" s="737"/>
      <c r="P7" s="1083"/>
      <c r="Q7" s="293"/>
    </row>
    <row r="8" spans="1:17" ht="18.75">
      <c r="A8" s="294"/>
      <c r="B8" s="1902" t="s">
        <v>79</v>
      </c>
      <c r="C8" s="1868"/>
      <c r="D8" s="1868"/>
      <c r="E8" s="1868"/>
      <c r="F8" s="1868"/>
      <c r="G8" s="1868"/>
      <c r="H8" s="1868"/>
      <c r="I8" s="1868"/>
      <c r="J8" s="1892"/>
      <c r="K8" s="282"/>
      <c r="L8" s="282"/>
      <c r="M8" s="349"/>
      <c r="N8" s="349"/>
      <c r="O8" s="620"/>
      <c r="P8" s="278"/>
      <c r="Q8" s="282"/>
    </row>
    <row r="9" spans="1:17" ht="18.75">
      <c r="A9" s="294"/>
      <c r="B9" s="295"/>
      <c r="C9" s="1868" t="s">
        <v>240</v>
      </c>
      <c r="D9" s="1868"/>
      <c r="E9" s="1868"/>
      <c r="F9" s="1868"/>
      <c r="G9" s="1868"/>
      <c r="H9" s="1868"/>
      <c r="I9" s="1868"/>
      <c r="J9" s="1892"/>
      <c r="K9" s="282"/>
      <c r="L9" s="282"/>
      <c r="M9" s="349"/>
      <c r="N9" s="349"/>
      <c r="O9" s="620"/>
      <c r="P9" s="278"/>
      <c r="Q9" s="282"/>
    </row>
    <row r="10" spans="1:17" ht="18.75">
      <c r="A10" s="294"/>
      <c r="B10" s="295"/>
      <c r="C10" s="298"/>
      <c r="D10" s="296" t="s">
        <v>242</v>
      </c>
      <c r="E10" s="296"/>
      <c r="F10" s="296"/>
      <c r="G10" s="296"/>
      <c r="H10" s="296"/>
      <c r="I10" s="296"/>
      <c r="J10" s="297"/>
      <c r="K10" s="282"/>
      <c r="L10" s="282"/>
      <c r="M10" s="349"/>
      <c r="N10" s="349"/>
      <c r="O10" s="620"/>
      <c r="P10" s="278"/>
      <c r="Q10" s="282"/>
    </row>
    <row r="11" spans="1:17" ht="18.75">
      <c r="A11" s="294"/>
      <c r="B11" s="295"/>
      <c r="C11" s="298"/>
      <c r="D11" s="296"/>
      <c r="E11" s="1860" t="s">
        <v>130</v>
      </c>
      <c r="F11" s="1860"/>
      <c r="G11" s="1860"/>
      <c r="H11" s="1860"/>
      <c r="I11" s="1860"/>
      <c r="J11" s="1861"/>
      <c r="K11" s="282">
        <v>0</v>
      </c>
      <c r="L11" s="282">
        <v>0</v>
      </c>
      <c r="M11" s="349">
        <v>878879.79</v>
      </c>
      <c r="N11" s="349">
        <v>1650870</v>
      </c>
      <c r="O11" s="620">
        <v>2143000</v>
      </c>
      <c r="P11" s="278">
        <f>IF(OR(O11&lt;=0,Q11&lt;=0),"-",(((Q11-O11)*100)/O11))</f>
        <v>16.2389174055063</v>
      </c>
      <c r="Q11" s="282">
        <v>2491000</v>
      </c>
    </row>
    <row r="12" spans="1:17" ht="18.75">
      <c r="A12" s="294"/>
      <c r="B12" s="295"/>
      <c r="C12" s="301"/>
      <c r="D12" s="302"/>
      <c r="E12" s="1863" t="s">
        <v>279</v>
      </c>
      <c r="F12" s="1863"/>
      <c r="G12" s="1863"/>
      <c r="H12" s="1863"/>
      <c r="I12" s="1863"/>
      <c r="J12" s="1864"/>
      <c r="K12" s="282">
        <v>0</v>
      </c>
      <c r="L12" s="282">
        <v>0</v>
      </c>
      <c r="M12" s="349">
        <v>0</v>
      </c>
      <c r="N12" s="349">
        <v>61600</v>
      </c>
      <c r="O12" s="620">
        <v>67200</v>
      </c>
      <c r="P12" s="278">
        <f aca="true" t="shared" si="0" ref="P12:P17">IF(OR(O12&lt;=0,Q12&lt;=0),"-",(((Q12-O12)*100)/O12))</f>
        <v>0</v>
      </c>
      <c r="Q12" s="282">
        <v>67200</v>
      </c>
    </row>
    <row r="13" spans="1:17" ht="18.75">
      <c r="A13" s="294"/>
      <c r="B13" s="295"/>
      <c r="C13" s="298"/>
      <c r="D13" s="296"/>
      <c r="E13" s="1860" t="s">
        <v>131</v>
      </c>
      <c r="F13" s="1860"/>
      <c r="G13" s="1860"/>
      <c r="H13" s="1860"/>
      <c r="I13" s="1860"/>
      <c r="J13" s="1861"/>
      <c r="K13" s="282">
        <v>0</v>
      </c>
      <c r="L13" s="282">
        <v>0</v>
      </c>
      <c r="M13" s="349">
        <v>0</v>
      </c>
      <c r="N13" s="349">
        <v>73600</v>
      </c>
      <c r="O13" s="620">
        <v>103200</v>
      </c>
      <c r="P13" s="278">
        <f t="shared" si="0"/>
        <v>0</v>
      </c>
      <c r="Q13" s="282">
        <v>103200</v>
      </c>
    </row>
    <row r="14" spans="1:17" ht="18.75">
      <c r="A14" s="294"/>
      <c r="B14" s="295"/>
      <c r="C14" s="298"/>
      <c r="D14" s="298"/>
      <c r="E14" s="1860" t="s">
        <v>132</v>
      </c>
      <c r="F14" s="1860"/>
      <c r="G14" s="1860"/>
      <c r="H14" s="1860"/>
      <c r="I14" s="1860"/>
      <c r="J14" s="1861"/>
      <c r="K14" s="282">
        <v>0</v>
      </c>
      <c r="L14" s="282">
        <v>0</v>
      </c>
      <c r="M14" s="349">
        <v>1265030.22</v>
      </c>
      <c r="N14" s="349">
        <v>1361360</v>
      </c>
      <c r="O14" s="620">
        <v>1518200</v>
      </c>
      <c r="P14" s="278">
        <f t="shared" si="0"/>
        <v>1.74548807798709</v>
      </c>
      <c r="Q14" s="282">
        <v>1544700</v>
      </c>
    </row>
    <row r="15" spans="1:17" ht="18.75">
      <c r="A15" s="294"/>
      <c r="B15" s="295"/>
      <c r="C15" s="298"/>
      <c r="D15" s="298"/>
      <c r="E15" s="1860" t="s">
        <v>133</v>
      </c>
      <c r="F15" s="1860"/>
      <c r="G15" s="1860"/>
      <c r="H15" s="1860"/>
      <c r="I15" s="1860"/>
      <c r="J15" s="1861"/>
      <c r="K15" s="282">
        <v>0</v>
      </c>
      <c r="L15" s="282">
        <v>0</v>
      </c>
      <c r="M15" s="349">
        <v>66718.89</v>
      </c>
      <c r="N15" s="349">
        <v>154935</v>
      </c>
      <c r="O15" s="620">
        <v>168000</v>
      </c>
      <c r="P15" s="278">
        <f t="shared" si="0"/>
        <v>0</v>
      </c>
      <c r="Q15" s="282">
        <v>168000</v>
      </c>
    </row>
    <row r="16" spans="1:17" ht="18.75">
      <c r="A16" s="1853" t="s">
        <v>134</v>
      </c>
      <c r="B16" s="1854"/>
      <c r="C16" s="1854"/>
      <c r="D16" s="1854"/>
      <c r="E16" s="1854"/>
      <c r="F16" s="1854"/>
      <c r="G16" s="1854"/>
      <c r="H16" s="1854"/>
      <c r="I16" s="1854"/>
      <c r="J16" s="1855"/>
      <c r="K16" s="277">
        <f>SUM(K11:K15)</f>
        <v>0</v>
      </c>
      <c r="L16" s="277">
        <f>SUM(L11:L15)</f>
        <v>0</v>
      </c>
      <c r="M16" s="277">
        <f>SUM(M11:M15)</f>
        <v>2210628.9</v>
      </c>
      <c r="N16" s="659">
        <f>SUM(N11:N15)</f>
        <v>3302365</v>
      </c>
      <c r="O16" s="738">
        <f>SUM(O11:O15)</f>
        <v>3999600</v>
      </c>
      <c r="P16" s="460">
        <f t="shared" si="0"/>
        <v>9.363436343634364</v>
      </c>
      <c r="Q16" s="303">
        <f>SUM(Q11:Q15)</f>
        <v>4374100</v>
      </c>
    </row>
    <row r="17" spans="1:17" ht="19.5" thickBot="1">
      <c r="A17" s="1865" t="s">
        <v>135</v>
      </c>
      <c r="B17" s="1866"/>
      <c r="C17" s="1866"/>
      <c r="D17" s="1866"/>
      <c r="E17" s="1866"/>
      <c r="F17" s="1866"/>
      <c r="G17" s="1866"/>
      <c r="H17" s="1866"/>
      <c r="I17" s="1866"/>
      <c r="J17" s="1867"/>
      <c r="K17" s="280">
        <f>SUM(K16)</f>
        <v>0</v>
      </c>
      <c r="L17" s="280">
        <f>SUM(L16)</f>
        <v>0</v>
      </c>
      <c r="M17" s="612">
        <f>SUM(M16)</f>
        <v>2210628.9</v>
      </c>
      <c r="N17" s="830">
        <f>SUM(N16)</f>
        <v>3302365</v>
      </c>
      <c r="O17" s="739">
        <f>O16</f>
        <v>3999600</v>
      </c>
      <c r="P17" s="1025">
        <f t="shared" si="0"/>
        <v>9.363436343634364</v>
      </c>
      <c r="Q17" s="304">
        <f>Q16</f>
        <v>4374100</v>
      </c>
    </row>
    <row r="18" spans="1:17" s="305" customFormat="1" ht="19.5" thickTop="1">
      <c r="A18" s="308"/>
      <c r="B18" s="309"/>
      <c r="C18" s="1858" t="s">
        <v>243</v>
      </c>
      <c r="D18" s="1858"/>
      <c r="E18" s="1858"/>
      <c r="F18" s="1858"/>
      <c r="G18" s="1858"/>
      <c r="H18" s="1858"/>
      <c r="I18" s="1858"/>
      <c r="J18" s="1859"/>
      <c r="K18" s="310"/>
      <c r="L18" s="310"/>
      <c r="M18" s="623"/>
      <c r="N18" s="623"/>
      <c r="O18" s="740"/>
      <c r="P18" s="777"/>
      <c r="Q18" s="311"/>
    </row>
    <row r="19" spans="1:17" s="305" customFormat="1" ht="18.75">
      <c r="A19" s="312"/>
      <c r="B19" s="313"/>
      <c r="C19" s="298"/>
      <c r="D19" s="296" t="s">
        <v>244</v>
      </c>
      <c r="E19" s="296"/>
      <c r="F19" s="296"/>
      <c r="G19" s="296"/>
      <c r="H19" s="296"/>
      <c r="I19" s="296"/>
      <c r="J19" s="297"/>
      <c r="K19" s="279"/>
      <c r="L19" s="279"/>
      <c r="M19" s="574"/>
      <c r="N19" s="574"/>
      <c r="O19" s="741"/>
      <c r="P19" s="461"/>
      <c r="Q19" s="314"/>
    </row>
    <row r="20" spans="1:17" s="305" customFormat="1" ht="18.75">
      <c r="A20" s="312"/>
      <c r="B20" s="313"/>
      <c r="C20" s="298"/>
      <c r="D20" s="298"/>
      <c r="E20" s="1860" t="s">
        <v>136</v>
      </c>
      <c r="F20" s="1860"/>
      <c r="G20" s="1860"/>
      <c r="H20" s="1860"/>
      <c r="I20" s="1860"/>
      <c r="J20" s="1861"/>
      <c r="K20" s="447">
        <v>0</v>
      </c>
      <c r="L20" s="447">
        <v>0</v>
      </c>
      <c r="M20" s="651">
        <v>20160</v>
      </c>
      <c r="N20" s="651">
        <v>47040</v>
      </c>
      <c r="O20" s="742">
        <v>50000</v>
      </c>
      <c r="P20" s="461">
        <f>IF(OR(O20&lt;=0,Q20&lt;=0),"-",(((Q20-O20)*100)/O20))</f>
        <v>0</v>
      </c>
      <c r="Q20" s="315">
        <v>50000</v>
      </c>
    </row>
    <row r="21" spans="1:17" s="305" customFormat="1" ht="18.75">
      <c r="A21" s="312"/>
      <c r="B21" s="313"/>
      <c r="C21" s="298"/>
      <c r="D21" s="298"/>
      <c r="E21" s="1860" t="s">
        <v>137</v>
      </c>
      <c r="F21" s="1860"/>
      <c r="G21" s="1860"/>
      <c r="H21" s="1860"/>
      <c r="I21" s="1860"/>
      <c r="J21" s="1861"/>
      <c r="K21" s="447">
        <v>0</v>
      </c>
      <c r="L21" s="447">
        <v>0</v>
      </c>
      <c r="M21" s="651">
        <v>54000</v>
      </c>
      <c r="N21" s="651">
        <v>9000</v>
      </c>
      <c r="O21" s="742">
        <v>67800</v>
      </c>
      <c r="P21" s="461" t="str">
        <f>IF(OR(O21&lt;=0,Q21&lt;=0),"-",(((Q21-O21)*100)/O21))</f>
        <v>-</v>
      </c>
      <c r="Q21" s="315">
        <v>0</v>
      </c>
    </row>
    <row r="22" spans="1:17" s="305" customFormat="1" ht="18.75">
      <c r="A22" s="316"/>
      <c r="B22" s="317"/>
      <c r="C22" s="318"/>
      <c r="D22" s="318"/>
      <c r="E22" s="1862" t="s">
        <v>138</v>
      </c>
      <c r="F22" s="1862"/>
      <c r="G22" s="1862"/>
      <c r="H22" s="1862"/>
      <c r="I22" s="1862"/>
      <c r="J22" s="1851"/>
      <c r="K22" s="691">
        <v>0</v>
      </c>
      <c r="L22" s="691">
        <v>0</v>
      </c>
      <c r="M22" s="689">
        <v>8863.5</v>
      </c>
      <c r="N22" s="689">
        <v>55960</v>
      </c>
      <c r="O22" s="1252">
        <v>0</v>
      </c>
      <c r="P22" s="1040" t="str">
        <f>IF(OR(O22&lt;=0,Q22&lt;=0),"-",(((Q22-O22)*100)/O22))</f>
        <v>-</v>
      </c>
      <c r="Q22" s="1253">
        <v>90400</v>
      </c>
    </row>
    <row r="23" spans="1:17" ht="18.75">
      <c r="A23" s="1853" t="s">
        <v>140</v>
      </c>
      <c r="B23" s="1854"/>
      <c r="C23" s="1854"/>
      <c r="D23" s="1854"/>
      <c r="E23" s="1854"/>
      <c r="F23" s="1854"/>
      <c r="G23" s="1854"/>
      <c r="H23" s="1854"/>
      <c r="I23" s="1854"/>
      <c r="J23" s="1855"/>
      <c r="K23" s="277">
        <f>SUM(K20:K22)</f>
        <v>0</v>
      </c>
      <c r="L23" s="277">
        <f>SUM(L20:L22)</f>
        <v>0</v>
      </c>
      <c r="M23" s="277">
        <f>SUM(M20:M22)</f>
        <v>83023.5</v>
      </c>
      <c r="N23" s="284">
        <f>SUM(N20:N22)</f>
        <v>112000</v>
      </c>
      <c r="O23" s="738">
        <f>SUM(O20:O22)</f>
        <v>117800</v>
      </c>
      <c r="P23" s="460">
        <f>IF(OR(O23&lt;=0,Q23&lt;=0),"-",(((Q23-O23)*100)/O23))</f>
        <v>19.185059422750424</v>
      </c>
      <c r="Q23" s="303">
        <f>SUM(Q20:Q22)</f>
        <v>140400</v>
      </c>
    </row>
    <row r="24" spans="1:17" s="305" customFormat="1" ht="18.75">
      <c r="A24" s="322"/>
      <c r="B24" s="323"/>
      <c r="C24" s="323"/>
      <c r="D24" s="324" t="s">
        <v>245</v>
      </c>
      <c r="E24" s="323"/>
      <c r="F24" s="323"/>
      <c r="G24" s="323"/>
      <c r="H24" s="323"/>
      <c r="I24" s="323"/>
      <c r="J24" s="325"/>
      <c r="K24" s="326"/>
      <c r="L24" s="326"/>
      <c r="M24" s="624"/>
      <c r="N24" s="624"/>
      <c r="O24" s="743"/>
      <c r="P24" s="1084"/>
      <c r="Q24" s="327"/>
    </row>
    <row r="25" spans="1:17" s="305" customFormat="1" ht="18.75">
      <c r="A25" s="312"/>
      <c r="B25" s="313"/>
      <c r="C25" s="313"/>
      <c r="D25" s="296"/>
      <c r="E25" s="1860" t="s">
        <v>141</v>
      </c>
      <c r="F25" s="1860"/>
      <c r="G25" s="1860"/>
      <c r="H25" s="1860"/>
      <c r="I25" s="1860"/>
      <c r="J25" s="1861"/>
      <c r="K25" s="447">
        <v>0</v>
      </c>
      <c r="L25" s="447">
        <v>0</v>
      </c>
      <c r="M25" s="651">
        <v>50384.11</v>
      </c>
      <c r="N25" s="651">
        <v>53168.12</v>
      </c>
      <c r="O25" s="742">
        <v>70000</v>
      </c>
      <c r="P25" s="461">
        <f>IF(OR(O25&lt;=0,Q25&lt;=0),"-",(((Q25-O25)*100)/O25))</f>
        <v>0</v>
      </c>
      <c r="Q25" s="315">
        <v>70000</v>
      </c>
    </row>
    <row r="26" spans="1:17" s="305" customFormat="1" ht="18.75">
      <c r="A26" s="312"/>
      <c r="B26" s="313"/>
      <c r="C26" s="313"/>
      <c r="D26" s="296"/>
      <c r="E26" s="420" t="s">
        <v>142</v>
      </c>
      <c r="F26" s="299"/>
      <c r="G26" s="299"/>
      <c r="H26" s="299"/>
      <c r="I26" s="299"/>
      <c r="J26" s="300"/>
      <c r="K26" s="447"/>
      <c r="L26" s="447"/>
      <c r="M26" s="651"/>
      <c r="N26" s="651"/>
      <c r="O26" s="741"/>
      <c r="P26" s="461"/>
      <c r="Q26" s="314"/>
    </row>
    <row r="27" spans="1:17" s="305" customFormat="1" ht="18.75">
      <c r="A27" s="312"/>
      <c r="B27" s="313"/>
      <c r="C27" s="313"/>
      <c r="D27" s="296"/>
      <c r="E27" s="1860" t="s">
        <v>977</v>
      </c>
      <c r="F27" s="1860"/>
      <c r="G27" s="1860"/>
      <c r="H27" s="1860"/>
      <c r="I27" s="1860"/>
      <c r="J27" s="1861"/>
      <c r="K27" s="447">
        <v>0</v>
      </c>
      <c r="L27" s="447">
        <v>0</v>
      </c>
      <c r="M27" s="651">
        <v>31060</v>
      </c>
      <c r="N27" s="651">
        <v>31392</v>
      </c>
      <c r="O27" s="742">
        <v>50000</v>
      </c>
      <c r="P27" s="461">
        <f aca="true" t="shared" si="1" ref="P27:P32">IF(OR(O27&lt;=0,Q27&lt;=0),"-",(((Q27-O27)*100)/O27))</f>
        <v>0</v>
      </c>
      <c r="Q27" s="315">
        <v>50000</v>
      </c>
    </row>
    <row r="28" spans="1:17" s="305" customFormat="1" ht="18.75">
      <c r="A28" s="312"/>
      <c r="B28" s="313"/>
      <c r="C28" s="313"/>
      <c r="D28" s="296"/>
      <c r="E28" s="298" t="s">
        <v>979</v>
      </c>
      <c r="F28" s="298"/>
      <c r="G28" s="298"/>
      <c r="H28" s="298"/>
      <c r="I28" s="298"/>
      <c r="J28" s="328"/>
      <c r="K28" s="275">
        <v>2049100</v>
      </c>
      <c r="L28" s="275">
        <v>3377810</v>
      </c>
      <c r="M28" s="561">
        <v>0</v>
      </c>
      <c r="N28" s="561">
        <v>0</v>
      </c>
      <c r="O28" s="742">
        <v>0</v>
      </c>
      <c r="P28" s="461" t="str">
        <f t="shared" si="1"/>
        <v>-</v>
      </c>
      <c r="Q28" s="315">
        <v>0</v>
      </c>
    </row>
    <row r="29" spans="1:17" s="305" customFormat="1" ht="18.75">
      <c r="A29" s="312"/>
      <c r="B29" s="313"/>
      <c r="C29" s="313"/>
      <c r="D29" s="296"/>
      <c r="E29" s="1860" t="s">
        <v>980</v>
      </c>
      <c r="F29" s="1860"/>
      <c r="G29" s="1860"/>
      <c r="H29" s="1860"/>
      <c r="I29" s="1860"/>
      <c r="J29" s="1861"/>
      <c r="K29" s="275">
        <v>869767.8</v>
      </c>
      <c r="L29" s="275">
        <v>1527853</v>
      </c>
      <c r="M29" s="561">
        <v>0</v>
      </c>
      <c r="N29" s="561">
        <v>0</v>
      </c>
      <c r="O29" s="742">
        <v>0</v>
      </c>
      <c r="P29" s="461" t="str">
        <f t="shared" si="1"/>
        <v>-</v>
      </c>
      <c r="Q29" s="315">
        <v>0</v>
      </c>
    </row>
    <row r="30" spans="1:17" s="305" customFormat="1" ht="18.75">
      <c r="A30" s="308"/>
      <c r="B30" s="309"/>
      <c r="C30" s="309"/>
      <c r="D30" s="675"/>
      <c r="E30" s="1849" t="s">
        <v>981</v>
      </c>
      <c r="F30" s="1849"/>
      <c r="G30" s="1849"/>
      <c r="H30" s="1849"/>
      <c r="I30" s="1849"/>
      <c r="J30" s="1850"/>
      <c r="K30" s="333">
        <v>0</v>
      </c>
      <c r="L30" s="333">
        <v>867074</v>
      </c>
      <c r="M30" s="568">
        <v>0</v>
      </c>
      <c r="N30" s="568">
        <v>0</v>
      </c>
      <c r="O30" s="744">
        <v>0</v>
      </c>
      <c r="P30" s="461" t="str">
        <f t="shared" si="1"/>
        <v>-</v>
      </c>
      <c r="Q30" s="731">
        <v>0</v>
      </c>
    </row>
    <row r="31" spans="1:17" s="305" customFormat="1" ht="18.75">
      <c r="A31" s="316"/>
      <c r="B31" s="317"/>
      <c r="C31" s="317"/>
      <c r="D31" s="329"/>
      <c r="E31" s="1851" t="s">
        <v>982</v>
      </c>
      <c r="F31" s="1852"/>
      <c r="G31" s="1852"/>
      <c r="H31" s="1852"/>
      <c r="I31" s="1852"/>
      <c r="J31" s="1852"/>
      <c r="K31" s="925">
        <v>0</v>
      </c>
      <c r="L31" s="925">
        <v>0</v>
      </c>
      <c r="M31" s="912">
        <v>4847.1</v>
      </c>
      <c r="N31" s="912">
        <v>3100</v>
      </c>
      <c r="O31" s="745">
        <v>50000</v>
      </c>
      <c r="P31" s="697">
        <f t="shared" si="1"/>
        <v>0</v>
      </c>
      <c r="Q31" s="336">
        <v>50000</v>
      </c>
    </row>
    <row r="32" spans="1:17" ht="22.5" customHeight="1">
      <c r="A32" s="1853" t="s">
        <v>143</v>
      </c>
      <c r="B32" s="1854"/>
      <c r="C32" s="1854"/>
      <c r="D32" s="1854"/>
      <c r="E32" s="1854"/>
      <c r="F32" s="1854"/>
      <c r="G32" s="1854"/>
      <c r="H32" s="1854"/>
      <c r="I32" s="1854"/>
      <c r="J32" s="1855"/>
      <c r="K32" s="303">
        <f>SUM(K25:K31)</f>
        <v>2918867.8</v>
      </c>
      <c r="L32" s="303">
        <f>SUM(L25:L31)</f>
        <v>5772737</v>
      </c>
      <c r="M32" s="303">
        <f>SUM(M25:M31)</f>
        <v>86291.21</v>
      </c>
      <c r="N32" s="733">
        <f>SUM(N25:N31)</f>
        <v>87660.12</v>
      </c>
      <c r="O32" s="738">
        <f>SUM(O25:O31)</f>
        <v>170000</v>
      </c>
      <c r="P32" s="1069">
        <f t="shared" si="1"/>
        <v>0</v>
      </c>
      <c r="Q32" s="303">
        <f>SUM(Q25:Q31)</f>
        <v>170000</v>
      </c>
    </row>
    <row r="33" spans="1:17" s="305" customFormat="1" ht="18.75">
      <c r="A33" s="322"/>
      <c r="B33" s="323"/>
      <c r="C33" s="323"/>
      <c r="D33" s="474" t="s">
        <v>246</v>
      </c>
      <c r="E33" s="357"/>
      <c r="F33" s="357"/>
      <c r="G33" s="357"/>
      <c r="H33" s="357"/>
      <c r="I33" s="357"/>
      <c r="J33" s="475"/>
      <c r="K33" s="326"/>
      <c r="L33" s="326"/>
      <c r="M33" s="624"/>
      <c r="N33" s="913"/>
      <c r="O33" s="743"/>
      <c r="P33" s="1084"/>
      <c r="Q33" s="327"/>
    </row>
    <row r="34" spans="1:17" s="305" customFormat="1" ht="18.75">
      <c r="A34" s="312"/>
      <c r="B34" s="313"/>
      <c r="C34" s="313"/>
      <c r="D34" s="301"/>
      <c r="E34" s="1847" t="s">
        <v>144</v>
      </c>
      <c r="F34" s="1847"/>
      <c r="G34" s="1847"/>
      <c r="H34" s="1847"/>
      <c r="I34" s="1847"/>
      <c r="J34" s="1848"/>
      <c r="K34" s="447">
        <v>0</v>
      </c>
      <c r="L34" s="447">
        <v>0</v>
      </c>
      <c r="M34" s="651">
        <v>62084</v>
      </c>
      <c r="N34" s="651">
        <v>29460</v>
      </c>
      <c r="O34" s="742">
        <v>100000</v>
      </c>
      <c r="P34" s="461">
        <f aca="true" t="shared" si="2" ref="P34:P43">IF(OR(O34&lt;=0,Q34&lt;=0),"-",(((Q34-O34)*100)/O34))</f>
        <v>0</v>
      </c>
      <c r="Q34" s="315">
        <v>100000</v>
      </c>
    </row>
    <row r="35" spans="1:17" s="305" customFormat="1" ht="18.75">
      <c r="A35" s="312"/>
      <c r="B35" s="313"/>
      <c r="C35" s="313"/>
      <c r="D35" s="301"/>
      <c r="E35" s="1847" t="s">
        <v>145</v>
      </c>
      <c r="F35" s="1847"/>
      <c r="G35" s="1847"/>
      <c r="H35" s="1847"/>
      <c r="I35" s="1847"/>
      <c r="J35" s="1848"/>
      <c r="K35" s="447">
        <v>0</v>
      </c>
      <c r="L35" s="447">
        <v>0</v>
      </c>
      <c r="M35" s="651">
        <v>0</v>
      </c>
      <c r="N35" s="651">
        <v>0</v>
      </c>
      <c r="O35" s="742">
        <v>10000</v>
      </c>
      <c r="P35" s="461">
        <f t="shared" si="2"/>
        <v>0</v>
      </c>
      <c r="Q35" s="315">
        <v>10000</v>
      </c>
    </row>
    <row r="36" spans="1:17" s="305" customFormat="1" ht="18.75">
      <c r="A36" s="312"/>
      <c r="B36" s="313"/>
      <c r="C36" s="313"/>
      <c r="D36" s="301"/>
      <c r="E36" s="1847" t="s">
        <v>146</v>
      </c>
      <c r="F36" s="1847"/>
      <c r="G36" s="1847"/>
      <c r="H36" s="1847"/>
      <c r="I36" s="1847"/>
      <c r="J36" s="1848"/>
      <c r="K36" s="447">
        <v>0</v>
      </c>
      <c r="L36" s="447">
        <v>0</v>
      </c>
      <c r="M36" s="651">
        <v>3410</v>
      </c>
      <c r="N36" s="651">
        <v>0</v>
      </c>
      <c r="O36" s="742">
        <v>5000</v>
      </c>
      <c r="P36" s="461" t="str">
        <f t="shared" si="2"/>
        <v>-</v>
      </c>
      <c r="Q36" s="315">
        <v>0</v>
      </c>
    </row>
    <row r="37" spans="1:17" s="305" customFormat="1" ht="18.75">
      <c r="A37" s="312"/>
      <c r="B37" s="313"/>
      <c r="C37" s="313"/>
      <c r="D37" s="301"/>
      <c r="E37" s="1847" t="s">
        <v>147</v>
      </c>
      <c r="F37" s="1847"/>
      <c r="G37" s="1847"/>
      <c r="H37" s="1847"/>
      <c r="I37" s="1847"/>
      <c r="J37" s="1848"/>
      <c r="K37" s="447">
        <v>0</v>
      </c>
      <c r="L37" s="447">
        <v>0</v>
      </c>
      <c r="M37" s="651">
        <v>0</v>
      </c>
      <c r="N37" s="651">
        <v>0</v>
      </c>
      <c r="O37" s="742">
        <v>10000</v>
      </c>
      <c r="P37" s="461">
        <f t="shared" si="2"/>
        <v>0</v>
      </c>
      <c r="Q37" s="315">
        <v>10000</v>
      </c>
    </row>
    <row r="38" spans="1:17" s="305" customFormat="1" ht="18.75">
      <c r="A38" s="312"/>
      <c r="B38" s="313"/>
      <c r="C38" s="313"/>
      <c r="D38" s="301"/>
      <c r="E38" s="1847" t="s">
        <v>148</v>
      </c>
      <c r="F38" s="1847"/>
      <c r="G38" s="1847"/>
      <c r="H38" s="1847"/>
      <c r="I38" s="1847"/>
      <c r="J38" s="1848"/>
      <c r="K38" s="447">
        <v>0</v>
      </c>
      <c r="L38" s="447">
        <v>0</v>
      </c>
      <c r="M38" s="651">
        <v>29069.2</v>
      </c>
      <c r="N38" s="651">
        <v>3648.2</v>
      </c>
      <c r="O38" s="742">
        <v>80000</v>
      </c>
      <c r="P38" s="461">
        <f t="shared" si="2"/>
        <v>0</v>
      </c>
      <c r="Q38" s="315">
        <v>80000</v>
      </c>
    </row>
    <row r="39" spans="1:17" s="305" customFormat="1" ht="18.75">
      <c r="A39" s="308"/>
      <c r="B39" s="309"/>
      <c r="C39" s="309"/>
      <c r="D39" s="732"/>
      <c r="E39" s="1856" t="s">
        <v>149</v>
      </c>
      <c r="F39" s="1856"/>
      <c r="G39" s="1856"/>
      <c r="H39" s="1856"/>
      <c r="I39" s="1856"/>
      <c r="J39" s="1857"/>
      <c r="K39" s="778">
        <v>0</v>
      </c>
      <c r="L39" s="778">
        <v>0</v>
      </c>
      <c r="M39" s="914">
        <v>0</v>
      </c>
      <c r="N39" s="914">
        <v>0</v>
      </c>
      <c r="O39" s="744">
        <v>10000</v>
      </c>
      <c r="P39" s="777">
        <f t="shared" si="2"/>
        <v>0</v>
      </c>
      <c r="Q39" s="731">
        <v>10000</v>
      </c>
    </row>
    <row r="40" spans="1:17" s="305" customFormat="1" ht="18.75">
      <c r="A40" s="312"/>
      <c r="B40" s="313"/>
      <c r="C40" s="313"/>
      <c r="D40" s="301"/>
      <c r="E40" s="1847" t="s">
        <v>150</v>
      </c>
      <c r="F40" s="1847"/>
      <c r="G40" s="1847"/>
      <c r="H40" s="1847"/>
      <c r="I40" s="1847"/>
      <c r="J40" s="1848"/>
      <c r="K40" s="447">
        <v>0</v>
      </c>
      <c r="L40" s="447">
        <v>0</v>
      </c>
      <c r="M40" s="651">
        <v>49500</v>
      </c>
      <c r="N40" s="651">
        <v>46440</v>
      </c>
      <c r="O40" s="742">
        <v>50000</v>
      </c>
      <c r="P40" s="461">
        <f>IF(OR(O40&lt;=0,Q40&lt;=0),"-",(((Q40-O40)*100)/O40))</f>
        <v>0</v>
      </c>
      <c r="Q40" s="315">
        <v>50000</v>
      </c>
    </row>
    <row r="41" spans="1:17" s="305" customFormat="1" ht="18.75">
      <c r="A41" s="312"/>
      <c r="B41" s="313"/>
      <c r="C41" s="313"/>
      <c r="D41" s="301"/>
      <c r="E41" s="1847" t="s">
        <v>23</v>
      </c>
      <c r="F41" s="1847"/>
      <c r="G41" s="1847"/>
      <c r="H41" s="1847"/>
      <c r="I41" s="1847"/>
      <c r="J41" s="1848"/>
      <c r="K41" s="447">
        <v>0</v>
      </c>
      <c r="L41" s="447">
        <v>0</v>
      </c>
      <c r="M41" s="651">
        <v>0</v>
      </c>
      <c r="N41" s="651">
        <v>0</v>
      </c>
      <c r="O41" s="742">
        <v>0</v>
      </c>
      <c r="P41" s="461" t="str">
        <f t="shared" si="2"/>
        <v>-</v>
      </c>
      <c r="Q41" s="315">
        <v>5000</v>
      </c>
    </row>
    <row r="42" spans="1:17" ht="19.5">
      <c r="A42" s="1853" t="s">
        <v>153</v>
      </c>
      <c r="B42" s="1854"/>
      <c r="C42" s="1854"/>
      <c r="D42" s="1854"/>
      <c r="E42" s="1854"/>
      <c r="F42" s="1854"/>
      <c r="G42" s="1854"/>
      <c r="H42" s="1854"/>
      <c r="I42" s="1854"/>
      <c r="J42" s="1855"/>
      <c r="K42" s="277">
        <f>SUM(K34:K41)</f>
        <v>0</v>
      </c>
      <c r="L42" s="277">
        <f>SUM(L34:L41)</f>
        <v>0</v>
      </c>
      <c r="M42" s="277">
        <f>SUM(M34:M41)</f>
        <v>144063.2</v>
      </c>
      <c r="N42" s="284">
        <f>SUM(N34:N41)</f>
        <v>79548.2</v>
      </c>
      <c r="O42" s="738">
        <f>SUM(O34:O41)</f>
        <v>265000</v>
      </c>
      <c r="P42" s="1069">
        <f t="shared" si="2"/>
        <v>0</v>
      </c>
      <c r="Q42" s="303">
        <f>SUM(Q34:Q41)</f>
        <v>265000</v>
      </c>
    </row>
    <row r="43" spans="1:17" ht="22.5" customHeight="1" thickBot="1">
      <c r="A43" s="1865" t="s">
        <v>156</v>
      </c>
      <c r="B43" s="1866"/>
      <c r="C43" s="1866"/>
      <c r="D43" s="1866"/>
      <c r="E43" s="1866"/>
      <c r="F43" s="1866"/>
      <c r="G43" s="1866"/>
      <c r="H43" s="1866"/>
      <c r="I43" s="1866"/>
      <c r="J43" s="1867"/>
      <c r="K43" s="304">
        <f>K23+K32+K42</f>
        <v>2918867.8</v>
      </c>
      <c r="L43" s="304">
        <f>L23+L32+L42</f>
        <v>5772737</v>
      </c>
      <c r="M43" s="304">
        <f>M23+M32+M42</f>
        <v>313377.91000000003</v>
      </c>
      <c r="N43" s="734">
        <f>N23+N32+N42</f>
        <v>279208.32</v>
      </c>
      <c r="O43" s="739">
        <f>O23+O32+O42</f>
        <v>552800</v>
      </c>
      <c r="P43" s="1070">
        <f t="shared" si="2"/>
        <v>4.088277858176555</v>
      </c>
      <c r="Q43" s="304">
        <f>Q23+Q32+Q42</f>
        <v>575400</v>
      </c>
    </row>
    <row r="44" spans="1:17" s="305" customFormat="1" ht="22.5" customHeight="1" thickTop="1">
      <c r="A44" s="308"/>
      <c r="B44" s="309"/>
      <c r="C44" s="338" t="s">
        <v>248</v>
      </c>
      <c r="D44" s="339"/>
      <c r="E44" s="339"/>
      <c r="F44" s="339"/>
      <c r="G44" s="339"/>
      <c r="H44" s="339"/>
      <c r="I44" s="309"/>
      <c r="J44" s="473"/>
      <c r="K44" s="311"/>
      <c r="L44" s="311"/>
      <c r="M44" s="627"/>
      <c r="N44" s="627"/>
      <c r="O44" s="740"/>
      <c r="P44" s="777"/>
      <c r="Q44" s="311"/>
    </row>
    <row r="45" spans="1:17" s="305" customFormat="1" ht="22.5" customHeight="1">
      <c r="A45" s="312"/>
      <c r="B45" s="313"/>
      <c r="C45" s="298"/>
      <c r="D45" s="342" t="s">
        <v>249</v>
      </c>
      <c r="E45" s="298"/>
      <c r="F45" s="298"/>
      <c r="G45" s="298"/>
      <c r="H45" s="298"/>
      <c r="I45" s="313"/>
      <c r="J45" s="343"/>
      <c r="K45" s="314"/>
      <c r="L45" s="314"/>
      <c r="M45" s="628"/>
      <c r="N45" s="628"/>
      <c r="O45" s="741"/>
      <c r="P45" s="461"/>
      <c r="Q45" s="314"/>
    </row>
    <row r="46" spans="1:17" s="305" customFormat="1" ht="22.5" customHeight="1">
      <c r="A46" s="312"/>
      <c r="B46" s="313"/>
      <c r="C46" s="298"/>
      <c r="D46" s="342"/>
      <c r="E46" s="1868" t="s">
        <v>283</v>
      </c>
      <c r="F46" s="1868"/>
      <c r="G46" s="1868"/>
      <c r="H46" s="1868"/>
      <c r="I46" s="313"/>
      <c r="J46" s="343"/>
      <c r="K46" s="314"/>
      <c r="L46" s="314"/>
      <c r="M46" s="628"/>
      <c r="N46" s="628"/>
      <c r="O46" s="741"/>
      <c r="P46" s="461"/>
      <c r="Q46" s="314"/>
    </row>
    <row r="47" spans="1:17" s="305" customFormat="1" ht="22.5" customHeight="1">
      <c r="A47" s="312"/>
      <c r="B47" s="313"/>
      <c r="C47" s="298"/>
      <c r="D47" s="342"/>
      <c r="E47" s="344" t="s">
        <v>365</v>
      </c>
      <c r="F47" s="298"/>
      <c r="G47" s="298"/>
      <c r="H47" s="298"/>
      <c r="I47" s="313"/>
      <c r="J47" s="343"/>
      <c r="K47" s="314"/>
      <c r="L47" s="314"/>
      <c r="M47" s="628"/>
      <c r="N47" s="628"/>
      <c r="O47" s="741"/>
      <c r="P47" s="461"/>
      <c r="Q47" s="314"/>
    </row>
    <row r="48" spans="1:17" s="305" customFormat="1" ht="22.5" customHeight="1">
      <c r="A48" s="312"/>
      <c r="B48" s="313"/>
      <c r="C48" s="313"/>
      <c r="D48" s="313"/>
      <c r="E48" s="1863" t="s">
        <v>698</v>
      </c>
      <c r="F48" s="1863"/>
      <c r="G48" s="1863"/>
      <c r="H48" s="1863"/>
      <c r="I48" s="1863"/>
      <c r="J48" s="1864"/>
      <c r="K48" s="315">
        <v>0</v>
      </c>
      <c r="L48" s="315">
        <v>0</v>
      </c>
      <c r="M48" s="911">
        <v>8900</v>
      </c>
      <c r="N48" s="911">
        <v>0</v>
      </c>
      <c r="O48" s="742">
        <v>0</v>
      </c>
      <c r="P48" s="461" t="str">
        <f>IF(OR(O48&lt;=0,Q48&lt;=0),"-",(((Q48-O48)*100)/O48))</f>
        <v>-</v>
      </c>
      <c r="Q48" s="315">
        <v>0</v>
      </c>
    </row>
    <row r="49" spans="1:17" s="305" customFormat="1" ht="22.5" customHeight="1">
      <c r="A49" s="312"/>
      <c r="B49" s="313"/>
      <c r="C49" s="313"/>
      <c r="D49" s="313"/>
      <c r="E49" s="1863" t="s">
        <v>686</v>
      </c>
      <c r="F49" s="1863"/>
      <c r="G49" s="1863"/>
      <c r="H49" s="1863"/>
      <c r="I49" s="1863"/>
      <c r="J49" s="1864"/>
      <c r="K49" s="315">
        <v>0</v>
      </c>
      <c r="L49" s="315">
        <v>0</v>
      </c>
      <c r="M49" s="911">
        <v>3000</v>
      </c>
      <c r="N49" s="911">
        <v>0</v>
      </c>
      <c r="O49" s="742">
        <v>0</v>
      </c>
      <c r="P49" s="461" t="str">
        <f>IF(OR(O49&lt;=0,Q49&lt;=0),"-",(((Q49-O49)*100)/O49))</f>
        <v>-</v>
      </c>
      <c r="Q49" s="315">
        <v>0</v>
      </c>
    </row>
    <row r="50" spans="1:17" s="305" customFormat="1" ht="22.5" customHeight="1">
      <c r="A50" s="312"/>
      <c r="B50" s="313"/>
      <c r="C50" s="313"/>
      <c r="D50" s="313"/>
      <c r="E50" s="344" t="s">
        <v>431</v>
      </c>
      <c r="F50" s="673"/>
      <c r="G50" s="673"/>
      <c r="H50" s="673"/>
      <c r="I50" s="673"/>
      <c r="J50" s="674"/>
      <c r="K50" s="315"/>
      <c r="L50" s="315"/>
      <c r="M50" s="911"/>
      <c r="N50" s="628"/>
      <c r="O50" s="742"/>
      <c r="P50" s="461"/>
      <c r="Q50" s="315"/>
    </row>
    <row r="51" spans="1:17" s="305" customFormat="1" ht="22.5" customHeight="1">
      <c r="A51" s="312"/>
      <c r="B51" s="313"/>
      <c r="C51" s="313"/>
      <c r="D51" s="313"/>
      <c r="E51" s="1863" t="s">
        <v>686</v>
      </c>
      <c r="F51" s="1863"/>
      <c r="G51" s="1863"/>
      <c r="H51" s="1863"/>
      <c r="I51" s="1863"/>
      <c r="J51" s="1864"/>
      <c r="K51" s="315">
        <v>0</v>
      </c>
      <c r="L51" s="315">
        <v>0</v>
      </c>
      <c r="M51" s="911">
        <v>0</v>
      </c>
      <c r="N51" s="628">
        <v>4000</v>
      </c>
      <c r="O51" s="742">
        <v>0</v>
      </c>
      <c r="P51" s="461" t="str">
        <f>IF(OR(O51&lt;=0,Q51&lt;=0),"-",(((Q51-O51)*100)/O51))</f>
        <v>-</v>
      </c>
      <c r="Q51" s="315">
        <v>0</v>
      </c>
    </row>
    <row r="52" spans="1:17" s="305" customFormat="1" ht="22.5" customHeight="1">
      <c r="A52" s="312"/>
      <c r="B52" s="313"/>
      <c r="C52" s="313"/>
      <c r="D52" s="313"/>
      <c r="E52" s="1885" t="s">
        <v>405</v>
      </c>
      <c r="F52" s="1863"/>
      <c r="G52" s="1863"/>
      <c r="H52" s="1863"/>
      <c r="I52" s="1863"/>
      <c r="J52" s="1864"/>
      <c r="K52" s="315"/>
      <c r="L52" s="315"/>
      <c r="M52" s="911"/>
      <c r="N52" s="628"/>
      <c r="O52" s="741"/>
      <c r="P52" s="461"/>
      <c r="Q52" s="314"/>
    </row>
    <row r="53" spans="1:17" s="305" customFormat="1" ht="22.5" customHeight="1">
      <c r="A53" s="312"/>
      <c r="B53" s="313"/>
      <c r="C53" s="313"/>
      <c r="D53" s="313"/>
      <c r="E53" s="1863" t="s">
        <v>725</v>
      </c>
      <c r="F53" s="1863"/>
      <c r="G53" s="1863"/>
      <c r="H53" s="1863"/>
      <c r="I53" s="1863"/>
      <c r="J53" s="1864"/>
      <c r="K53" s="315">
        <v>0</v>
      </c>
      <c r="L53" s="315">
        <v>0</v>
      </c>
      <c r="M53" s="911">
        <v>4900</v>
      </c>
      <c r="N53" s="911">
        <v>0</v>
      </c>
      <c r="O53" s="742">
        <v>0</v>
      </c>
      <c r="P53" s="461" t="str">
        <f>IF(OR(O53&lt;=0,Q53&lt;=0),"-",(((Q53-O53)*100)/O53))</f>
        <v>-</v>
      </c>
      <c r="Q53" s="315">
        <v>0</v>
      </c>
    </row>
    <row r="54" spans="1:17" s="305" customFormat="1" ht="22.5" customHeight="1">
      <c r="A54" s="312"/>
      <c r="B54" s="313"/>
      <c r="C54" s="313"/>
      <c r="D54" s="344" t="s">
        <v>492</v>
      </c>
      <c r="E54" s="673"/>
      <c r="F54" s="673"/>
      <c r="G54" s="673"/>
      <c r="H54" s="673"/>
      <c r="I54" s="673"/>
      <c r="J54" s="674"/>
      <c r="K54" s="315"/>
      <c r="L54" s="315"/>
      <c r="M54" s="911"/>
      <c r="N54" s="628"/>
      <c r="O54" s="742"/>
      <c r="P54" s="461"/>
      <c r="Q54" s="315"/>
    </row>
    <row r="55" spans="1:17" s="305" customFormat="1" ht="22.5" customHeight="1">
      <c r="A55" s="312"/>
      <c r="B55" s="313"/>
      <c r="C55" s="313"/>
      <c r="D55" s="313"/>
      <c r="E55" s="1863" t="s">
        <v>698</v>
      </c>
      <c r="F55" s="1863"/>
      <c r="G55" s="1863"/>
      <c r="H55" s="1863"/>
      <c r="I55" s="1863"/>
      <c r="J55" s="1864"/>
      <c r="K55" s="315">
        <v>0</v>
      </c>
      <c r="L55" s="315">
        <v>0</v>
      </c>
      <c r="M55" s="911">
        <v>0</v>
      </c>
      <c r="N55" s="628">
        <v>0</v>
      </c>
      <c r="O55" s="742">
        <v>10000</v>
      </c>
      <c r="P55" s="461" t="str">
        <f>IF(OR(O55&lt;=0,Q55&lt;=0),"-",(((Q55-O55)*100)/O55))</f>
        <v>-</v>
      </c>
      <c r="Q55" s="315">
        <v>0</v>
      </c>
    </row>
    <row r="56" spans="1:17" s="305" customFormat="1" ht="22.5" customHeight="1">
      <c r="A56" s="308"/>
      <c r="B56" s="309"/>
      <c r="C56" s="309"/>
      <c r="D56" s="309"/>
      <c r="E56" s="1845" t="s">
        <v>983</v>
      </c>
      <c r="F56" s="1845"/>
      <c r="G56" s="1845"/>
      <c r="H56" s="1845"/>
      <c r="I56" s="1845"/>
      <c r="J56" s="1846"/>
      <c r="K56" s="731">
        <v>0</v>
      </c>
      <c r="L56" s="731">
        <v>0</v>
      </c>
      <c r="M56" s="992">
        <v>0</v>
      </c>
      <c r="N56" s="627">
        <v>0</v>
      </c>
      <c r="O56" s="744">
        <v>8000</v>
      </c>
      <c r="P56" s="777" t="str">
        <f>IF(OR(O56&lt;=0,Q56&lt;=0),"-",(((Q56-O56)*100)/O56))</f>
        <v>-</v>
      </c>
      <c r="Q56" s="731">
        <v>0</v>
      </c>
    </row>
    <row r="57" spans="1:17" s="305" customFormat="1" ht="22.5" customHeight="1">
      <c r="A57" s="312"/>
      <c r="B57" s="313"/>
      <c r="C57" s="313"/>
      <c r="D57" s="313"/>
      <c r="E57" s="1863" t="s">
        <v>984</v>
      </c>
      <c r="F57" s="1863"/>
      <c r="G57" s="1863"/>
      <c r="H57" s="1863"/>
      <c r="I57" s="1863"/>
      <c r="J57" s="1864"/>
      <c r="K57" s="315">
        <v>0</v>
      </c>
      <c r="L57" s="315">
        <v>0</v>
      </c>
      <c r="M57" s="911">
        <v>0</v>
      </c>
      <c r="N57" s="628">
        <v>0</v>
      </c>
      <c r="O57" s="742">
        <v>10000</v>
      </c>
      <c r="P57" s="461" t="str">
        <f>IF(OR(O57&lt;=0,Q57&lt;=0),"-",(((Q57-O57)*100)/O57))</f>
        <v>-</v>
      </c>
      <c r="Q57" s="315">
        <v>0</v>
      </c>
    </row>
    <row r="58" spans="1:17" s="305" customFormat="1" ht="22.5" customHeight="1">
      <c r="A58" s="312"/>
      <c r="B58" s="313"/>
      <c r="C58" s="313"/>
      <c r="D58" s="313"/>
      <c r="E58" s="1863" t="s">
        <v>985</v>
      </c>
      <c r="F58" s="1863"/>
      <c r="G58" s="1863"/>
      <c r="H58" s="1863"/>
      <c r="I58" s="1863"/>
      <c r="J58" s="1864"/>
      <c r="K58" s="315">
        <v>0</v>
      </c>
      <c r="L58" s="315">
        <v>0</v>
      </c>
      <c r="M58" s="911">
        <v>0</v>
      </c>
      <c r="N58" s="628">
        <v>0</v>
      </c>
      <c r="O58" s="742">
        <v>16000</v>
      </c>
      <c r="P58" s="461" t="str">
        <f>IF(OR(O58&lt;=0,Q58&lt;=0),"-",(((Q58-O58)*100)/O58))</f>
        <v>-</v>
      </c>
      <c r="Q58" s="315">
        <v>0</v>
      </c>
    </row>
    <row r="59" spans="1:17" s="305" customFormat="1" ht="22.5" customHeight="1">
      <c r="A59" s="316"/>
      <c r="B59" s="317"/>
      <c r="C59" s="317"/>
      <c r="D59" s="317"/>
      <c r="E59" s="1897" t="s">
        <v>986</v>
      </c>
      <c r="F59" s="1897"/>
      <c r="G59" s="1897"/>
      <c r="H59" s="1897"/>
      <c r="I59" s="1897"/>
      <c r="J59" s="1898"/>
      <c r="K59" s="283">
        <v>0</v>
      </c>
      <c r="L59" s="283">
        <v>0</v>
      </c>
      <c r="M59" s="991">
        <v>0</v>
      </c>
      <c r="N59" s="735">
        <v>0</v>
      </c>
      <c r="O59" s="746">
        <v>165000</v>
      </c>
      <c r="P59" s="1040" t="str">
        <f>IF(OR(O59&lt;=0,Q59&lt;=0),"-",(((Q59-O59)*100)/O59))</f>
        <v>-</v>
      </c>
      <c r="Q59" s="283">
        <v>0</v>
      </c>
    </row>
    <row r="60" spans="1:17" s="305" customFormat="1" ht="22.5" customHeight="1">
      <c r="A60" s="308"/>
      <c r="B60" s="309"/>
      <c r="C60" s="309"/>
      <c r="D60" s="309"/>
      <c r="E60" s="1845" t="s">
        <v>514</v>
      </c>
      <c r="F60" s="1845"/>
      <c r="G60" s="1845"/>
      <c r="H60" s="1845"/>
      <c r="I60" s="1845"/>
      <c r="J60" s="1846"/>
      <c r="K60" s="731"/>
      <c r="L60" s="731"/>
      <c r="M60" s="992"/>
      <c r="N60" s="627"/>
      <c r="O60" s="744"/>
      <c r="P60" s="777"/>
      <c r="Q60" s="778"/>
    </row>
    <row r="61" spans="1:17" s="305" customFormat="1" ht="22.5" customHeight="1">
      <c r="A61" s="312"/>
      <c r="B61" s="313"/>
      <c r="C61" s="313"/>
      <c r="D61" s="344" t="s">
        <v>613</v>
      </c>
      <c r="E61" s="673"/>
      <c r="F61" s="673"/>
      <c r="G61" s="673"/>
      <c r="H61" s="673"/>
      <c r="I61" s="673"/>
      <c r="J61" s="674"/>
      <c r="K61" s="315"/>
      <c r="L61" s="315"/>
      <c r="M61" s="911"/>
      <c r="N61" s="628"/>
      <c r="O61" s="742"/>
      <c r="P61" s="461"/>
      <c r="Q61" s="925"/>
    </row>
    <row r="62" spans="1:17" s="305" customFormat="1" ht="22.5" customHeight="1">
      <c r="A62" s="312"/>
      <c r="B62" s="313"/>
      <c r="C62" s="313"/>
      <c r="D62" s="313"/>
      <c r="E62" s="1863" t="s">
        <v>989</v>
      </c>
      <c r="F62" s="1863"/>
      <c r="G62" s="1863"/>
      <c r="H62" s="1863"/>
      <c r="I62" s="1863"/>
      <c r="J62" s="1864"/>
      <c r="K62" s="315">
        <v>0</v>
      </c>
      <c r="L62" s="315">
        <v>0</v>
      </c>
      <c r="M62" s="911">
        <v>0</v>
      </c>
      <c r="N62" s="628">
        <v>0</v>
      </c>
      <c r="O62" s="742">
        <v>0</v>
      </c>
      <c r="P62" s="461" t="str">
        <f>IF(OR(O62&lt;=0,Q62&lt;=0),"-",(((Q62-O62)*100)/O62))</f>
        <v>-</v>
      </c>
      <c r="Q62" s="315">
        <v>10000</v>
      </c>
    </row>
    <row r="63" spans="1:17" s="305" customFormat="1" ht="22.5" customHeight="1">
      <c r="A63" s="308"/>
      <c r="B63" s="309"/>
      <c r="C63" s="309"/>
      <c r="D63" s="309"/>
      <c r="E63" s="1901" t="s">
        <v>43</v>
      </c>
      <c r="F63" s="1845"/>
      <c r="G63" s="1845"/>
      <c r="H63" s="1845"/>
      <c r="I63" s="1845"/>
      <c r="J63" s="1846"/>
      <c r="K63" s="731"/>
      <c r="L63" s="731"/>
      <c r="M63" s="992"/>
      <c r="N63" s="627"/>
      <c r="O63" s="740"/>
      <c r="P63" s="777"/>
      <c r="Q63" s="311"/>
    </row>
    <row r="64" spans="1:17" s="305" customFormat="1" ht="22.5" customHeight="1">
      <c r="A64" s="312"/>
      <c r="B64" s="313"/>
      <c r="C64" s="313"/>
      <c r="D64" s="313"/>
      <c r="E64" s="1863" t="s">
        <v>774</v>
      </c>
      <c r="F64" s="1863"/>
      <c r="G64" s="1863"/>
      <c r="H64" s="1863"/>
      <c r="I64" s="1863"/>
      <c r="J64" s="1864"/>
      <c r="K64" s="315">
        <v>0</v>
      </c>
      <c r="L64" s="315">
        <v>0</v>
      </c>
      <c r="M64" s="911">
        <v>9650</v>
      </c>
      <c r="N64" s="628">
        <v>0</v>
      </c>
      <c r="O64" s="742">
        <v>0</v>
      </c>
      <c r="P64" s="461" t="str">
        <f>IF(OR(O64&lt;=0,Q64&lt;=0),"-",(((Q64-O64)*100)/O64))</f>
        <v>-</v>
      </c>
      <c r="Q64" s="315">
        <v>0</v>
      </c>
    </row>
    <row r="65" spans="1:17" s="305" customFormat="1" ht="22.5" customHeight="1">
      <c r="A65" s="308"/>
      <c r="B65" s="309"/>
      <c r="C65" s="309"/>
      <c r="D65" s="309"/>
      <c r="E65" s="1845" t="s">
        <v>775</v>
      </c>
      <c r="F65" s="1845"/>
      <c r="G65" s="1845"/>
      <c r="H65" s="1845"/>
      <c r="I65" s="1845"/>
      <c r="J65" s="1846"/>
      <c r="K65" s="731">
        <v>0</v>
      </c>
      <c r="L65" s="731">
        <v>0</v>
      </c>
      <c r="M65" s="992">
        <v>1700</v>
      </c>
      <c r="N65" s="627">
        <v>0</v>
      </c>
      <c r="O65" s="744">
        <v>0</v>
      </c>
      <c r="P65" s="777" t="str">
        <f>IF(OR(O65&lt;=0,Q65&lt;=0),"-",(((Q65-O65)*100)/O65))</f>
        <v>-</v>
      </c>
      <c r="Q65" s="731">
        <v>0</v>
      </c>
    </row>
    <row r="66" spans="1:17" s="305" customFormat="1" ht="22.5" customHeight="1">
      <c r="A66" s="312"/>
      <c r="B66" s="313"/>
      <c r="C66" s="313"/>
      <c r="D66" s="313"/>
      <c r="E66" s="1863" t="s">
        <v>987</v>
      </c>
      <c r="F66" s="1863"/>
      <c r="G66" s="1863"/>
      <c r="H66" s="1863"/>
      <c r="I66" s="1863"/>
      <c r="J66" s="1864"/>
      <c r="K66" s="315">
        <v>0</v>
      </c>
      <c r="L66" s="315">
        <v>0</v>
      </c>
      <c r="M66" s="911">
        <v>3790</v>
      </c>
      <c r="N66" s="628">
        <v>0</v>
      </c>
      <c r="O66" s="742">
        <v>0</v>
      </c>
      <c r="P66" s="461" t="str">
        <f>IF(OR(O66&lt;=0,Q66&lt;=0),"-",(((Q66-O66)*100)/O66))</f>
        <v>-</v>
      </c>
      <c r="Q66" s="315">
        <v>0</v>
      </c>
    </row>
    <row r="67" spans="1:17" s="305" customFormat="1" ht="22.5" customHeight="1">
      <c r="A67" s="681"/>
      <c r="B67" s="682"/>
      <c r="C67" s="682"/>
      <c r="D67" s="682"/>
      <c r="E67" s="344" t="s">
        <v>431</v>
      </c>
      <c r="F67" s="673"/>
      <c r="G67" s="673"/>
      <c r="H67" s="673"/>
      <c r="I67" s="673"/>
      <c r="J67" s="674"/>
      <c r="K67" s="315"/>
      <c r="L67" s="315"/>
      <c r="M67" s="911"/>
      <c r="N67" s="687"/>
      <c r="O67" s="747"/>
      <c r="P67" s="461"/>
      <c r="Q67" s="683"/>
    </row>
    <row r="68" spans="1:17" s="305" customFormat="1" ht="22.5" customHeight="1">
      <c r="A68" s="681"/>
      <c r="B68" s="682"/>
      <c r="C68" s="682"/>
      <c r="D68" s="682"/>
      <c r="E68" s="1863" t="s">
        <v>774</v>
      </c>
      <c r="F68" s="1863"/>
      <c r="G68" s="1863"/>
      <c r="H68" s="1863"/>
      <c r="I68" s="1863"/>
      <c r="J68" s="1864"/>
      <c r="K68" s="315">
        <v>0</v>
      </c>
      <c r="L68" s="315">
        <v>0</v>
      </c>
      <c r="M68" s="911">
        <v>0</v>
      </c>
      <c r="N68" s="1142">
        <v>15900</v>
      </c>
      <c r="O68" s="747">
        <v>0</v>
      </c>
      <c r="P68" s="461" t="str">
        <f>IF(OR(O68&lt;=0,Q68&lt;=0),"-",(((Q68-O68)*100)/O68))</f>
        <v>-</v>
      </c>
      <c r="Q68" s="683">
        <v>0</v>
      </c>
    </row>
    <row r="69" spans="1:17" s="305" customFormat="1" ht="22.5" customHeight="1">
      <c r="A69" s="681"/>
      <c r="B69" s="682"/>
      <c r="C69" s="682"/>
      <c r="D69" s="682"/>
      <c r="E69" s="1863" t="s">
        <v>775</v>
      </c>
      <c r="F69" s="1863"/>
      <c r="G69" s="1863"/>
      <c r="H69" s="1863"/>
      <c r="I69" s="1863"/>
      <c r="J69" s="1864"/>
      <c r="K69" s="315">
        <v>0</v>
      </c>
      <c r="L69" s="315">
        <v>0</v>
      </c>
      <c r="M69" s="911">
        <v>0</v>
      </c>
      <c r="N69" s="1142">
        <v>3000</v>
      </c>
      <c r="O69" s="747">
        <v>0</v>
      </c>
      <c r="P69" s="461" t="str">
        <f>IF(OR(O69&lt;=0,Q69&lt;=0),"-",(((Q69-O69)*100)/O69))</f>
        <v>-</v>
      </c>
      <c r="Q69" s="683">
        <v>0</v>
      </c>
    </row>
    <row r="70" spans="1:17" s="305" customFormat="1" ht="22.5" customHeight="1">
      <c r="A70" s="681"/>
      <c r="B70" s="682"/>
      <c r="C70" s="682"/>
      <c r="D70" s="682"/>
      <c r="E70" s="1899" t="s">
        <v>988</v>
      </c>
      <c r="F70" s="1899"/>
      <c r="G70" s="1899"/>
      <c r="H70" s="1899"/>
      <c r="I70" s="1899"/>
      <c r="J70" s="1900"/>
      <c r="K70" s="315">
        <v>0</v>
      </c>
      <c r="L70" s="315">
        <v>0</v>
      </c>
      <c r="M70" s="911">
        <v>0</v>
      </c>
      <c r="N70" s="1142">
        <v>18990</v>
      </c>
      <c r="O70" s="747">
        <v>0</v>
      </c>
      <c r="P70" s="461" t="str">
        <f>IF(OR(O70&lt;=0,Q70&lt;=0),"-",(((Q70-O70)*100)/O70))</f>
        <v>-</v>
      </c>
      <c r="Q70" s="683">
        <v>0</v>
      </c>
    </row>
    <row r="71" spans="1:17" s="305" customFormat="1" ht="22.5" customHeight="1">
      <c r="A71" s="681"/>
      <c r="B71" s="682"/>
      <c r="C71" s="682"/>
      <c r="D71" s="682"/>
      <c r="E71" s="344" t="s">
        <v>613</v>
      </c>
      <c r="F71" s="673"/>
      <c r="G71" s="673"/>
      <c r="H71" s="673"/>
      <c r="I71" s="673"/>
      <c r="J71" s="674"/>
      <c r="K71" s="315"/>
      <c r="L71" s="315"/>
      <c r="M71" s="911"/>
      <c r="N71" s="1142"/>
      <c r="O71" s="747"/>
      <c r="P71" s="461"/>
      <c r="Q71" s="683"/>
    </row>
    <row r="72" spans="1:17" s="305" customFormat="1" ht="22.5" customHeight="1">
      <c r="A72" s="312"/>
      <c r="B72" s="313"/>
      <c r="C72" s="313"/>
      <c r="D72" s="313"/>
      <c r="E72" s="1863" t="s">
        <v>990</v>
      </c>
      <c r="F72" s="1863"/>
      <c r="G72" s="1863"/>
      <c r="H72" s="1863"/>
      <c r="I72" s="1863"/>
      <c r="J72" s="1864"/>
      <c r="K72" s="315">
        <v>0</v>
      </c>
      <c r="L72" s="315">
        <v>0</v>
      </c>
      <c r="M72" s="911">
        <v>0</v>
      </c>
      <c r="N72" s="911">
        <v>0</v>
      </c>
      <c r="O72" s="742">
        <v>0</v>
      </c>
      <c r="P72" s="461" t="str">
        <f>IF(OR(O72&lt;=0,Q72&lt;=0),"-",(((Q72-O72)*100)/O72))</f>
        <v>-</v>
      </c>
      <c r="Q72" s="315">
        <v>16000</v>
      </c>
    </row>
    <row r="73" spans="1:17" s="305" customFormat="1" ht="22.5" customHeight="1">
      <c r="A73" s="916"/>
      <c r="B73" s="306"/>
      <c r="C73" s="306"/>
      <c r="D73" s="306"/>
      <c r="E73" s="1845" t="s">
        <v>775</v>
      </c>
      <c r="F73" s="1845"/>
      <c r="G73" s="1845"/>
      <c r="H73" s="1845"/>
      <c r="I73" s="1845"/>
      <c r="J73" s="1846"/>
      <c r="K73" s="731">
        <v>0</v>
      </c>
      <c r="L73" s="731">
        <v>0</v>
      </c>
      <c r="M73" s="992">
        <v>0</v>
      </c>
      <c r="N73" s="993">
        <v>0</v>
      </c>
      <c r="O73" s="745">
        <v>0</v>
      </c>
      <c r="P73" s="777" t="str">
        <f>IF(OR(O73&lt;=0,Q73&lt;=0),"-",(((Q73-O73)*100)/O73))</f>
        <v>-</v>
      </c>
      <c r="Q73" s="336">
        <v>2800</v>
      </c>
    </row>
    <row r="74" spans="1:17" s="305" customFormat="1" ht="22.5" customHeight="1">
      <c r="A74" s="681"/>
      <c r="B74" s="682"/>
      <c r="C74" s="682"/>
      <c r="D74" s="682"/>
      <c r="E74" s="1885" t="s">
        <v>457</v>
      </c>
      <c r="F74" s="1863"/>
      <c r="G74" s="1863"/>
      <c r="H74" s="1863"/>
      <c r="I74" s="1863"/>
      <c r="J74" s="1864"/>
      <c r="K74" s="315"/>
      <c r="L74" s="315"/>
      <c r="M74" s="911"/>
      <c r="N74" s="1142"/>
      <c r="O74" s="747"/>
      <c r="P74" s="461"/>
      <c r="Q74" s="683"/>
    </row>
    <row r="75" spans="1:17" s="305" customFormat="1" ht="22.5" customHeight="1">
      <c r="A75" s="681"/>
      <c r="B75" s="682"/>
      <c r="C75" s="682"/>
      <c r="D75" s="682"/>
      <c r="E75" s="1863" t="s">
        <v>721</v>
      </c>
      <c r="F75" s="1863"/>
      <c r="G75" s="1863"/>
      <c r="H75" s="1863"/>
      <c r="I75" s="1863"/>
      <c r="J75" s="1864"/>
      <c r="K75" s="315">
        <v>0</v>
      </c>
      <c r="L75" s="315">
        <v>0</v>
      </c>
      <c r="M75" s="911">
        <v>0</v>
      </c>
      <c r="N75" s="1142">
        <v>9900</v>
      </c>
      <c r="O75" s="747">
        <v>0</v>
      </c>
      <c r="P75" s="461" t="str">
        <f>IF(OR(O75&lt;=0,Q75&lt;=0),"-",(((Q75-O75)*100)/O75))</f>
        <v>-</v>
      </c>
      <c r="Q75" s="683">
        <v>0</v>
      </c>
    </row>
    <row r="76" spans="1:17" s="305" customFormat="1" ht="22.5" customHeight="1">
      <c r="A76" s="316"/>
      <c r="B76" s="317"/>
      <c r="C76" s="317"/>
      <c r="D76" s="317"/>
      <c r="E76" s="1896" t="s">
        <v>335</v>
      </c>
      <c r="F76" s="1897"/>
      <c r="G76" s="1897"/>
      <c r="H76" s="1897"/>
      <c r="I76" s="1897"/>
      <c r="J76" s="1898"/>
      <c r="K76" s="283"/>
      <c r="L76" s="283"/>
      <c r="M76" s="991"/>
      <c r="N76" s="991"/>
      <c r="O76" s="746"/>
      <c r="P76" s="1040"/>
      <c r="Q76" s="283"/>
    </row>
    <row r="77" spans="1:17" s="305" customFormat="1" ht="22.5" customHeight="1">
      <c r="A77" s="308"/>
      <c r="B77" s="309"/>
      <c r="C77" s="309"/>
      <c r="D77" s="309"/>
      <c r="E77" s="1845" t="s">
        <v>723</v>
      </c>
      <c r="F77" s="1845"/>
      <c r="G77" s="1845"/>
      <c r="H77" s="1845"/>
      <c r="I77" s="1845"/>
      <c r="J77" s="1846"/>
      <c r="K77" s="731">
        <v>0</v>
      </c>
      <c r="L77" s="731">
        <v>0</v>
      </c>
      <c r="M77" s="992">
        <v>0</v>
      </c>
      <c r="N77" s="992">
        <v>9900</v>
      </c>
      <c r="O77" s="744">
        <v>0</v>
      </c>
      <c r="P77" s="777" t="str">
        <f>IF(OR(O77&lt;=0,Q77&lt;=0),"-",(((Q77-O77)*100)/O77))</f>
        <v>-</v>
      </c>
      <c r="Q77" s="731">
        <v>0</v>
      </c>
    </row>
    <row r="78" spans="1:17" s="305" customFormat="1" ht="22.5" customHeight="1">
      <c r="A78" s="916"/>
      <c r="B78" s="306"/>
      <c r="C78" s="306"/>
      <c r="D78" s="306"/>
      <c r="E78" s="1882" t="s">
        <v>501</v>
      </c>
      <c r="F78" s="1883"/>
      <c r="G78" s="1883"/>
      <c r="H78" s="1883"/>
      <c r="I78" s="1883"/>
      <c r="J78" s="1884"/>
      <c r="K78" s="336">
        <v>0</v>
      </c>
      <c r="L78" s="336">
        <v>0</v>
      </c>
      <c r="M78" s="993">
        <v>5885</v>
      </c>
      <c r="N78" s="629">
        <v>0</v>
      </c>
      <c r="O78" s="745">
        <v>60000</v>
      </c>
      <c r="P78" s="697">
        <f>IF(OR(O78&lt;=0,Q78&lt;=0),"-",(((Q78-O78)*100)/O78))</f>
        <v>0</v>
      </c>
      <c r="Q78" s="336">
        <v>60000</v>
      </c>
    </row>
    <row r="79" spans="1:17" ht="19.5" thickBot="1">
      <c r="A79" s="1865" t="s">
        <v>160</v>
      </c>
      <c r="B79" s="1866"/>
      <c r="C79" s="1866"/>
      <c r="D79" s="1866"/>
      <c r="E79" s="1866"/>
      <c r="F79" s="1866"/>
      <c r="G79" s="1866"/>
      <c r="H79" s="1866"/>
      <c r="I79" s="1866"/>
      <c r="J79" s="1867"/>
      <c r="K79" s="280">
        <f>SUM(K48:K78)</f>
        <v>0</v>
      </c>
      <c r="L79" s="280">
        <f>SUM(L48:L78)</f>
        <v>0</v>
      </c>
      <c r="M79" s="280">
        <f>SUM(M48:M78)</f>
        <v>37825</v>
      </c>
      <c r="N79" s="612">
        <f>SUM(N48:N78)</f>
        <v>61690</v>
      </c>
      <c r="O79" s="546">
        <f>SUM(O48:O78)</f>
        <v>269000</v>
      </c>
      <c r="P79" s="346">
        <f>IF(OR(O79&lt;=0,Q79&lt;=0),"-",(((Q79-O79)*100)/O79))</f>
        <v>-66.98884758364312</v>
      </c>
      <c r="Q79" s="345">
        <f>SUM(Q48:Q78)</f>
        <v>88800</v>
      </c>
    </row>
    <row r="80" spans="1:17" ht="22.5" customHeight="1" thickTop="1">
      <c r="A80" s="347"/>
      <c r="B80" s="339"/>
      <c r="C80" s="338" t="s">
        <v>251</v>
      </c>
      <c r="D80" s="339"/>
      <c r="E80" s="339"/>
      <c r="F80" s="339"/>
      <c r="G80" s="339"/>
      <c r="H80" s="339"/>
      <c r="I80" s="348"/>
      <c r="J80" s="348"/>
      <c r="K80" s="337"/>
      <c r="L80" s="337"/>
      <c r="M80" s="629"/>
      <c r="N80" s="629"/>
      <c r="O80" s="748"/>
      <c r="P80" s="697"/>
      <c r="Q80" s="337"/>
    </row>
    <row r="81" spans="1:17" ht="21.75" customHeight="1">
      <c r="A81" s="349"/>
      <c r="B81" s="298"/>
      <c r="C81" s="298"/>
      <c r="D81" s="342" t="s">
        <v>252</v>
      </c>
      <c r="E81" s="350"/>
      <c r="F81" s="350"/>
      <c r="G81" s="350"/>
      <c r="H81" s="350"/>
      <c r="I81" s="350"/>
      <c r="J81" s="351"/>
      <c r="K81" s="276"/>
      <c r="L81" s="276"/>
      <c r="M81" s="562"/>
      <c r="N81" s="562"/>
      <c r="O81" s="601"/>
      <c r="P81" s="275"/>
      <c r="Q81" s="276"/>
    </row>
    <row r="82" spans="1:17" ht="22.5" customHeight="1">
      <c r="A82" s="349"/>
      <c r="B82" s="298"/>
      <c r="C82" s="298"/>
      <c r="D82" s="298"/>
      <c r="E82" s="1860" t="s">
        <v>991</v>
      </c>
      <c r="F82" s="1860"/>
      <c r="G82" s="1860"/>
      <c r="H82" s="1860"/>
      <c r="I82" s="1860"/>
      <c r="J82" s="1861"/>
      <c r="K82" s="276">
        <v>50000</v>
      </c>
      <c r="L82" s="276">
        <v>80000</v>
      </c>
      <c r="M82" s="562">
        <v>0</v>
      </c>
      <c r="N82" s="562">
        <v>0</v>
      </c>
      <c r="O82" s="601">
        <v>0</v>
      </c>
      <c r="P82" s="151" t="str">
        <f>IF(OR(O82&lt;=0,Q82&lt;=0),"-",(((Q82-O82)*100)/O82))</f>
        <v>-</v>
      </c>
      <c r="Q82" s="276">
        <v>0</v>
      </c>
    </row>
    <row r="83" spans="1:17" ht="18.75">
      <c r="A83" s="1853" t="s">
        <v>348</v>
      </c>
      <c r="B83" s="1854"/>
      <c r="C83" s="1854"/>
      <c r="D83" s="1854"/>
      <c r="E83" s="1854"/>
      <c r="F83" s="1854"/>
      <c r="G83" s="1854"/>
      <c r="H83" s="1854"/>
      <c r="I83" s="1854"/>
      <c r="J83" s="1855"/>
      <c r="K83" s="303">
        <f>SUM(K82:K82)</f>
        <v>50000</v>
      </c>
      <c r="L83" s="303">
        <f>SUM(L82:L82)</f>
        <v>80000</v>
      </c>
      <c r="M83" s="303">
        <f>SUM(M82:M82)</f>
        <v>0</v>
      </c>
      <c r="N83" s="415">
        <f>SUM(N82:N82)</f>
        <v>0</v>
      </c>
      <c r="O83" s="738">
        <f>SUM(O82:O82)</f>
        <v>0</v>
      </c>
      <c r="P83" s="1085" t="str">
        <f>IF(OR(O83&lt;=0,Q83&lt;=0),"-",(((Q83-O83)*100)/O83))</f>
        <v>-</v>
      </c>
      <c r="Q83" s="303">
        <f>SUM(Q82:Q82)</f>
        <v>0</v>
      </c>
    </row>
    <row r="84" spans="1:17" ht="19.5" thickBot="1">
      <c r="A84" s="1865" t="s">
        <v>159</v>
      </c>
      <c r="B84" s="1866"/>
      <c r="C84" s="1866"/>
      <c r="D84" s="1866"/>
      <c r="E84" s="1866"/>
      <c r="F84" s="1866"/>
      <c r="G84" s="1866"/>
      <c r="H84" s="1866"/>
      <c r="I84" s="1866"/>
      <c r="J84" s="1867"/>
      <c r="K84" s="352">
        <f>K83</f>
        <v>50000</v>
      </c>
      <c r="L84" s="352">
        <f>L83</f>
        <v>80000</v>
      </c>
      <c r="M84" s="736">
        <f>M83</f>
        <v>0</v>
      </c>
      <c r="N84" s="736">
        <f>N83</f>
        <v>0</v>
      </c>
      <c r="O84" s="749">
        <f>O83</f>
        <v>0</v>
      </c>
      <c r="P84" s="1086" t="str">
        <f>IF(OR(O84&lt;=0,Q84&lt;=0),"-",(((Q84-O84)*100)/O84))</f>
        <v>-</v>
      </c>
      <c r="Q84" s="352">
        <f>Q83</f>
        <v>0</v>
      </c>
    </row>
    <row r="85" spans="1:17" ht="20.25" thickBot="1" thickTop="1">
      <c r="A85" s="1871" t="s">
        <v>44</v>
      </c>
      <c r="B85" s="1872"/>
      <c r="C85" s="1872"/>
      <c r="D85" s="1872"/>
      <c r="E85" s="1872"/>
      <c r="F85" s="1872"/>
      <c r="G85" s="1872"/>
      <c r="H85" s="1872"/>
      <c r="I85" s="1872"/>
      <c r="J85" s="1873"/>
      <c r="K85" s="1514">
        <f>K84+K79+K43+K17</f>
        <v>2968867.8</v>
      </c>
      <c r="L85" s="1514">
        <f>L84+L79+L43+L17</f>
        <v>5852737</v>
      </c>
      <c r="M85" s="1514">
        <f>M84+M79+M43+M17</f>
        <v>2561831.81</v>
      </c>
      <c r="N85" s="1515">
        <f>N84+N79+N43+N17</f>
        <v>3643263.32</v>
      </c>
      <c r="O85" s="1516">
        <f>O84+O79+O43+O17</f>
        <v>4821400</v>
      </c>
      <c r="P85" s="1517">
        <f>IF(OR(O85&lt;=0,Q85&lt;=0),"-",(((Q85-O85)*100)/O85))</f>
        <v>4.498693325590078</v>
      </c>
      <c r="Q85" s="1514">
        <f>Q84+Q79+Q43+Q17</f>
        <v>5038300</v>
      </c>
    </row>
    <row r="86" spans="1:17" ht="21.75" customHeight="1" thickTop="1">
      <c r="A86" s="294"/>
      <c r="B86" s="1890" t="s">
        <v>80</v>
      </c>
      <c r="C86" s="1890"/>
      <c r="D86" s="1890"/>
      <c r="E86" s="1890"/>
      <c r="F86" s="1890"/>
      <c r="G86" s="1890"/>
      <c r="H86" s="1890"/>
      <c r="I86" s="1890"/>
      <c r="J86" s="1891"/>
      <c r="K86" s="276"/>
      <c r="L86" s="276"/>
      <c r="M86" s="562"/>
      <c r="N86" s="562"/>
      <c r="O86" s="601"/>
      <c r="P86" s="333"/>
      <c r="Q86" s="276"/>
    </row>
    <row r="87" spans="1:17" ht="18.75">
      <c r="A87" s="349"/>
      <c r="B87" s="298"/>
      <c r="C87" s="1868" t="s">
        <v>243</v>
      </c>
      <c r="D87" s="1868"/>
      <c r="E87" s="1868"/>
      <c r="F87" s="1868"/>
      <c r="G87" s="1868"/>
      <c r="H87" s="1868"/>
      <c r="I87" s="1868"/>
      <c r="J87" s="1892"/>
      <c r="K87" s="276"/>
      <c r="L87" s="276"/>
      <c r="M87" s="562"/>
      <c r="N87" s="562"/>
      <c r="O87" s="601"/>
      <c r="P87" s="275"/>
      <c r="Q87" s="276"/>
    </row>
    <row r="88" spans="1:17" ht="18.75">
      <c r="A88" s="347"/>
      <c r="B88" s="339"/>
      <c r="C88" s="339"/>
      <c r="D88" s="338" t="s">
        <v>245</v>
      </c>
      <c r="E88" s="339"/>
      <c r="F88" s="339"/>
      <c r="G88" s="339"/>
      <c r="H88" s="339"/>
      <c r="I88" s="339"/>
      <c r="J88" s="340"/>
      <c r="K88" s="334"/>
      <c r="L88" s="334"/>
      <c r="M88" s="610"/>
      <c r="N88" s="610"/>
      <c r="O88" s="750"/>
      <c r="P88" s="333"/>
      <c r="Q88" s="334"/>
    </row>
    <row r="89" spans="1:17" ht="18.75">
      <c r="A89" s="347"/>
      <c r="B89" s="339"/>
      <c r="C89" s="339"/>
      <c r="D89" s="353"/>
      <c r="E89" s="420" t="s">
        <v>142</v>
      </c>
      <c r="F89" s="339"/>
      <c r="G89" s="339"/>
      <c r="H89" s="339"/>
      <c r="I89" s="339"/>
      <c r="J89" s="340"/>
      <c r="K89" s="334"/>
      <c r="L89" s="334"/>
      <c r="M89" s="610"/>
      <c r="N89" s="610"/>
      <c r="O89" s="750"/>
      <c r="P89" s="333"/>
      <c r="Q89" s="334"/>
    </row>
    <row r="90" spans="1:17" ht="18.75">
      <c r="A90" s="349"/>
      <c r="B90" s="298"/>
      <c r="C90" s="298"/>
      <c r="D90" s="298"/>
      <c r="E90" s="1860" t="s">
        <v>992</v>
      </c>
      <c r="F90" s="1860"/>
      <c r="G90" s="1860"/>
      <c r="H90" s="1860"/>
      <c r="I90" s="1860"/>
      <c r="J90" s="1861"/>
      <c r="K90" s="276">
        <v>49350</v>
      </c>
      <c r="L90" s="276">
        <v>0</v>
      </c>
      <c r="M90" s="562">
        <v>0</v>
      </c>
      <c r="N90" s="562">
        <v>0</v>
      </c>
      <c r="O90" s="584">
        <v>0</v>
      </c>
      <c r="P90" s="275" t="str">
        <f aca="true" t="shared" si="3" ref="P90:P97">IF(OR(O90&lt;=0,Q90&lt;=0),"-",(((Q90-O90)*100)/O90))</f>
        <v>-</v>
      </c>
      <c r="Q90" s="275">
        <v>0</v>
      </c>
    </row>
    <row r="91" spans="1:17" ht="18.75">
      <c r="A91" s="349"/>
      <c r="B91" s="298"/>
      <c r="C91" s="298"/>
      <c r="D91" s="298"/>
      <c r="E91" s="1894" t="s">
        <v>993</v>
      </c>
      <c r="F91" s="1894"/>
      <c r="G91" s="1894"/>
      <c r="H91" s="1894"/>
      <c r="I91" s="1894"/>
      <c r="J91" s="1895"/>
      <c r="K91" s="276">
        <v>286336</v>
      </c>
      <c r="L91" s="276">
        <v>379600</v>
      </c>
      <c r="M91" s="562">
        <v>381705</v>
      </c>
      <c r="N91" s="562">
        <v>0</v>
      </c>
      <c r="O91" s="601">
        <v>0</v>
      </c>
      <c r="P91" s="275" t="str">
        <f t="shared" si="3"/>
        <v>-</v>
      </c>
      <c r="Q91" s="276">
        <v>0</v>
      </c>
    </row>
    <row r="92" spans="1:17" ht="18.75">
      <c r="A92" s="349"/>
      <c r="B92" s="298"/>
      <c r="C92" s="298"/>
      <c r="D92" s="298"/>
      <c r="E92" s="299" t="s">
        <v>994</v>
      </c>
      <c r="F92" s="299"/>
      <c r="G92" s="299"/>
      <c r="H92" s="299"/>
      <c r="I92" s="299"/>
      <c r="J92" s="300"/>
      <c r="K92" s="276">
        <v>17516</v>
      </c>
      <c r="L92" s="276">
        <v>0</v>
      </c>
      <c r="M92" s="562">
        <v>0</v>
      </c>
      <c r="N92" s="562">
        <v>0</v>
      </c>
      <c r="O92" s="584">
        <v>0</v>
      </c>
      <c r="P92" s="275" t="str">
        <f t="shared" si="3"/>
        <v>-</v>
      </c>
      <c r="Q92" s="275">
        <v>0</v>
      </c>
    </row>
    <row r="93" spans="1:17" ht="18.75">
      <c r="A93" s="347"/>
      <c r="B93" s="339"/>
      <c r="C93" s="339"/>
      <c r="D93" s="339"/>
      <c r="E93" s="331" t="s">
        <v>995</v>
      </c>
      <c r="F93" s="331"/>
      <c r="G93" s="331"/>
      <c r="H93" s="331"/>
      <c r="I93" s="331"/>
      <c r="J93" s="332"/>
      <c r="K93" s="334">
        <v>49296</v>
      </c>
      <c r="L93" s="334">
        <v>0</v>
      </c>
      <c r="M93" s="610">
        <v>0</v>
      </c>
      <c r="N93" s="610">
        <v>0</v>
      </c>
      <c r="O93" s="750">
        <v>0</v>
      </c>
      <c r="P93" s="168" t="str">
        <f t="shared" si="3"/>
        <v>-</v>
      </c>
      <c r="Q93" s="334">
        <v>0</v>
      </c>
    </row>
    <row r="94" spans="1:17" ht="18.75">
      <c r="A94" s="349"/>
      <c r="B94" s="298"/>
      <c r="C94" s="298"/>
      <c r="D94" s="298"/>
      <c r="E94" s="299" t="s">
        <v>996</v>
      </c>
      <c r="F94" s="299"/>
      <c r="G94" s="299"/>
      <c r="H94" s="299"/>
      <c r="I94" s="299"/>
      <c r="J94" s="300"/>
      <c r="K94" s="276">
        <v>38490</v>
      </c>
      <c r="L94" s="276">
        <v>0</v>
      </c>
      <c r="M94" s="562">
        <v>0</v>
      </c>
      <c r="N94" s="562">
        <v>0</v>
      </c>
      <c r="O94" s="601">
        <v>0</v>
      </c>
      <c r="P94" s="151" t="str">
        <f t="shared" si="3"/>
        <v>-</v>
      </c>
      <c r="Q94" s="276">
        <v>0</v>
      </c>
    </row>
    <row r="95" spans="1:17" ht="18.75">
      <c r="A95" s="355"/>
      <c r="B95" s="318"/>
      <c r="C95" s="318"/>
      <c r="D95" s="318"/>
      <c r="E95" s="319" t="s">
        <v>997</v>
      </c>
      <c r="F95" s="319"/>
      <c r="G95" s="319"/>
      <c r="H95" s="319"/>
      <c r="I95" s="319"/>
      <c r="J95" s="320"/>
      <c r="K95" s="286">
        <v>0</v>
      </c>
      <c r="L95" s="286">
        <v>0</v>
      </c>
      <c r="M95" s="566">
        <v>0</v>
      </c>
      <c r="N95" s="566">
        <v>0</v>
      </c>
      <c r="O95" s="724">
        <v>0</v>
      </c>
      <c r="P95" s="169" t="str">
        <f t="shared" si="3"/>
        <v>-</v>
      </c>
      <c r="Q95" s="288">
        <v>0</v>
      </c>
    </row>
    <row r="96" spans="1:17" ht="18.75">
      <c r="A96" s="347"/>
      <c r="B96" s="339"/>
      <c r="C96" s="339"/>
      <c r="D96" s="339"/>
      <c r="E96" s="331" t="s">
        <v>998</v>
      </c>
      <c r="F96" s="331"/>
      <c r="G96" s="331"/>
      <c r="H96" s="331"/>
      <c r="I96" s="331"/>
      <c r="J96" s="332"/>
      <c r="K96" s="333">
        <v>0</v>
      </c>
      <c r="L96" s="333">
        <v>85530</v>
      </c>
      <c r="M96" s="568">
        <v>0</v>
      </c>
      <c r="N96" s="568">
        <v>0</v>
      </c>
      <c r="O96" s="750">
        <v>0</v>
      </c>
      <c r="P96" s="168" t="str">
        <f t="shared" si="3"/>
        <v>-</v>
      </c>
      <c r="Q96" s="334">
        <v>0</v>
      </c>
    </row>
    <row r="97" spans="1:17" ht="18.75">
      <c r="A97" s="349"/>
      <c r="B97" s="298"/>
      <c r="C97" s="298"/>
      <c r="D97" s="298"/>
      <c r="E97" s="299" t="s">
        <v>999</v>
      </c>
      <c r="F97" s="299"/>
      <c r="G97" s="299"/>
      <c r="H97" s="299"/>
      <c r="I97" s="299"/>
      <c r="J97" s="300"/>
      <c r="K97" s="275">
        <v>317030</v>
      </c>
      <c r="L97" s="275">
        <v>0</v>
      </c>
      <c r="M97" s="561">
        <v>0</v>
      </c>
      <c r="N97" s="561">
        <v>0</v>
      </c>
      <c r="O97" s="601">
        <v>0</v>
      </c>
      <c r="P97" s="151" t="str">
        <f t="shared" si="3"/>
        <v>-</v>
      </c>
      <c r="Q97" s="276">
        <v>0</v>
      </c>
    </row>
    <row r="98" spans="1:17" ht="18.75">
      <c r="A98" s="347"/>
      <c r="B98" s="339"/>
      <c r="C98" s="339"/>
      <c r="D98" s="339"/>
      <c r="E98" s="331" t="s">
        <v>45</v>
      </c>
      <c r="F98" s="331"/>
      <c r="G98" s="331"/>
      <c r="H98" s="331"/>
      <c r="I98" s="331"/>
      <c r="J98" s="332"/>
      <c r="K98" s="333"/>
      <c r="L98" s="333"/>
      <c r="M98" s="568"/>
      <c r="N98" s="568"/>
      <c r="O98" s="750"/>
      <c r="P98" s="333"/>
      <c r="Q98" s="334"/>
    </row>
    <row r="99" spans="1:17" ht="18.75">
      <c r="A99" s="349"/>
      <c r="B99" s="298"/>
      <c r="C99" s="298"/>
      <c r="D99" s="298"/>
      <c r="E99" s="299" t="s">
        <v>1000</v>
      </c>
      <c r="F99" s="299"/>
      <c r="G99" s="299"/>
      <c r="H99" s="299"/>
      <c r="I99" s="299"/>
      <c r="J99" s="300"/>
      <c r="K99" s="275">
        <v>26940</v>
      </c>
      <c r="L99" s="275">
        <v>201530</v>
      </c>
      <c r="M99" s="561">
        <v>0</v>
      </c>
      <c r="N99" s="561">
        <v>0</v>
      </c>
      <c r="O99" s="601">
        <v>0</v>
      </c>
      <c r="P99" s="151" t="str">
        <f>IF(OR(O99&lt;=0,Q99&lt;=0),"-",(((Q99-O99)*100)/O99))</f>
        <v>-</v>
      </c>
      <c r="Q99" s="276">
        <v>0</v>
      </c>
    </row>
    <row r="100" spans="1:17" ht="18.75">
      <c r="A100" s="349"/>
      <c r="B100" s="298"/>
      <c r="C100" s="298"/>
      <c r="D100" s="298"/>
      <c r="E100" s="299" t="s">
        <v>46</v>
      </c>
      <c r="F100" s="299"/>
      <c r="G100" s="299"/>
      <c r="H100" s="299"/>
      <c r="I100" s="299"/>
      <c r="J100" s="300"/>
      <c r="K100" s="275"/>
      <c r="L100" s="275"/>
      <c r="M100" s="561"/>
      <c r="N100" s="561"/>
      <c r="O100" s="601"/>
      <c r="P100" s="275"/>
      <c r="Q100" s="276"/>
    </row>
    <row r="101" spans="1:17" ht="18.75">
      <c r="A101" s="349"/>
      <c r="B101" s="298"/>
      <c r="C101" s="298"/>
      <c r="D101" s="298"/>
      <c r="E101" s="299" t="s">
        <v>1001</v>
      </c>
      <c r="F101" s="299"/>
      <c r="G101" s="299"/>
      <c r="H101" s="299"/>
      <c r="I101" s="299"/>
      <c r="J101" s="300"/>
      <c r="K101" s="275">
        <v>99068</v>
      </c>
      <c r="L101" s="275">
        <v>97250</v>
      </c>
      <c r="M101" s="561">
        <v>0</v>
      </c>
      <c r="N101" s="561">
        <v>0</v>
      </c>
      <c r="O101" s="601">
        <v>0</v>
      </c>
      <c r="P101" s="151" t="str">
        <f>IF(OR(O101&lt;=0,Q101&lt;=0),"-",(((Q101-O101)*100)/O101))</f>
        <v>-</v>
      </c>
      <c r="Q101" s="276">
        <v>0</v>
      </c>
    </row>
    <row r="102" spans="1:17" ht="18.75">
      <c r="A102" s="349"/>
      <c r="B102" s="298"/>
      <c r="C102" s="298"/>
      <c r="D102" s="298"/>
      <c r="E102" s="299" t="s">
        <v>47</v>
      </c>
      <c r="F102" s="299"/>
      <c r="G102" s="299"/>
      <c r="H102" s="299"/>
      <c r="I102" s="299"/>
      <c r="J102" s="300"/>
      <c r="K102" s="276"/>
      <c r="L102" s="276"/>
      <c r="M102" s="562"/>
      <c r="N102" s="562"/>
      <c r="O102" s="601"/>
      <c r="P102" s="275"/>
      <c r="Q102" s="276"/>
    </row>
    <row r="103" spans="1:17" ht="18.75">
      <c r="A103" s="349"/>
      <c r="B103" s="298"/>
      <c r="C103" s="298"/>
      <c r="D103" s="298"/>
      <c r="E103" s="299" t="s">
        <v>1002</v>
      </c>
      <c r="F103" s="299"/>
      <c r="G103" s="299"/>
      <c r="H103" s="299"/>
      <c r="I103" s="299"/>
      <c r="J103" s="300"/>
      <c r="K103" s="354">
        <v>0</v>
      </c>
      <c r="L103" s="354">
        <v>0</v>
      </c>
      <c r="M103" s="630">
        <v>1422816</v>
      </c>
      <c r="N103" s="630"/>
      <c r="O103" s="601">
        <v>0</v>
      </c>
      <c r="P103" s="275" t="str">
        <f>IF(OR(O103&lt;=0,Q103&lt;=0),"-",(((Q103-O103)*100)/O103))</f>
        <v>-</v>
      </c>
      <c r="Q103" s="276">
        <v>0</v>
      </c>
    </row>
    <row r="104" spans="1:17" ht="18.75">
      <c r="A104" s="349"/>
      <c r="B104" s="298"/>
      <c r="C104" s="298"/>
      <c r="D104" s="298"/>
      <c r="E104" s="299" t="s">
        <v>1003</v>
      </c>
      <c r="F104" s="299"/>
      <c r="G104" s="299"/>
      <c r="H104" s="299"/>
      <c r="I104" s="299"/>
      <c r="J104" s="300"/>
      <c r="K104" s="354">
        <v>0</v>
      </c>
      <c r="L104" s="354">
        <v>0</v>
      </c>
      <c r="M104" s="630">
        <v>1155045</v>
      </c>
      <c r="N104" s="630"/>
      <c r="O104" s="601">
        <v>0</v>
      </c>
      <c r="P104" s="275" t="str">
        <f>IF(OR(O104&lt;=0,Q104&lt;=0),"-",(((Q104-O104)*100)/O104))</f>
        <v>-</v>
      </c>
      <c r="Q104" s="276">
        <v>0</v>
      </c>
    </row>
    <row r="105" spans="1:17" ht="18.75">
      <c r="A105" s="349"/>
      <c r="B105" s="298"/>
      <c r="C105" s="298"/>
      <c r="D105" s="298"/>
      <c r="E105" s="299" t="s">
        <v>1004</v>
      </c>
      <c r="F105" s="299"/>
      <c r="G105" s="299"/>
      <c r="H105" s="299"/>
      <c r="I105" s="299"/>
      <c r="J105" s="300"/>
      <c r="K105" s="354">
        <v>0</v>
      </c>
      <c r="L105" s="354">
        <v>0</v>
      </c>
      <c r="M105" s="630">
        <v>3126486</v>
      </c>
      <c r="N105" s="630"/>
      <c r="O105" s="601">
        <v>0</v>
      </c>
      <c r="P105" s="275" t="str">
        <f>IF(OR(O105&lt;=0,Q105&lt;=0),"-",(((Q105-O105)*100)/O105))</f>
        <v>-</v>
      </c>
      <c r="Q105" s="276">
        <v>0</v>
      </c>
    </row>
    <row r="106" spans="1:17" ht="18.75">
      <c r="A106" s="349"/>
      <c r="B106" s="298"/>
      <c r="C106" s="298"/>
      <c r="D106" s="298"/>
      <c r="E106" s="299" t="s">
        <v>1005</v>
      </c>
      <c r="F106" s="299"/>
      <c r="G106" s="299"/>
      <c r="H106" s="299"/>
      <c r="I106" s="299"/>
      <c r="J106" s="300"/>
      <c r="K106" s="354">
        <v>0</v>
      </c>
      <c r="L106" s="354">
        <v>0</v>
      </c>
      <c r="M106" s="630">
        <v>0</v>
      </c>
      <c r="N106" s="630">
        <v>0</v>
      </c>
      <c r="O106" s="601">
        <v>0</v>
      </c>
      <c r="P106" s="275" t="str">
        <f>IF(OR(O106&lt;=0,Q106&lt;=0),"-",(((Q106-O106)*100)/O106))</f>
        <v>-</v>
      </c>
      <c r="Q106" s="276">
        <v>0</v>
      </c>
    </row>
    <row r="107" spans="1:17" ht="18.75">
      <c r="A107" s="385"/>
      <c r="B107" s="359"/>
      <c r="C107" s="359"/>
      <c r="D107" s="418" t="s">
        <v>431</v>
      </c>
      <c r="E107" s="360"/>
      <c r="F107" s="360"/>
      <c r="G107" s="360"/>
      <c r="H107" s="360"/>
      <c r="I107" s="360"/>
      <c r="J107" s="917"/>
      <c r="K107" s="918"/>
      <c r="L107" s="918"/>
      <c r="M107" s="919"/>
      <c r="N107" s="919"/>
      <c r="O107" s="920"/>
      <c r="P107" s="982"/>
      <c r="Q107" s="389"/>
    </row>
    <row r="108" spans="1:17" ht="18.75">
      <c r="A108" s="425"/>
      <c r="B108" s="426"/>
      <c r="C108" s="426"/>
      <c r="D108" s="426"/>
      <c r="E108" s="1894" t="s">
        <v>1006</v>
      </c>
      <c r="F108" s="1894"/>
      <c r="G108" s="1894"/>
      <c r="H108" s="1894"/>
      <c r="I108" s="1894"/>
      <c r="J108" s="1895"/>
      <c r="K108" s="686">
        <v>0</v>
      </c>
      <c r="L108" s="686">
        <v>0</v>
      </c>
      <c r="M108" s="631">
        <v>0</v>
      </c>
      <c r="N108" s="630">
        <v>1259394</v>
      </c>
      <c r="O108" s="722">
        <v>0</v>
      </c>
      <c r="P108" s="466" t="str">
        <f>IF(OR(O108&lt;=0,Q108&lt;=0),"-",(((Q108-O108)*100)/O108))</f>
        <v>-</v>
      </c>
      <c r="Q108" s="281">
        <v>0</v>
      </c>
    </row>
    <row r="109" spans="1:17" ht="18.75">
      <c r="A109" s="425"/>
      <c r="B109" s="426"/>
      <c r="C109" s="426"/>
      <c r="D109" s="426"/>
      <c r="E109" s="1894" t="s">
        <v>1007</v>
      </c>
      <c r="F109" s="1894"/>
      <c r="G109" s="1894"/>
      <c r="H109" s="1894"/>
      <c r="I109" s="1894"/>
      <c r="J109" s="1895"/>
      <c r="K109" s="686">
        <v>0</v>
      </c>
      <c r="L109" s="686">
        <v>0</v>
      </c>
      <c r="M109" s="631">
        <v>0</v>
      </c>
      <c r="N109" s="630">
        <v>1207060.03</v>
      </c>
      <c r="O109" s="722">
        <v>0</v>
      </c>
      <c r="P109" s="466" t="str">
        <f>IF(OR(O109&lt;=0,Q109&lt;=0),"-",(((Q109-O109)*100)/O109))</f>
        <v>-</v>
      </c>
      <c r="Q109" s="281">
        <v>0</v>
      </c>
    </row>
    <row r="110" spans="1:17" ht="18.75">
      <c r="A110" s="425"/>
      <c r="B110" s="426"/>
      <c r="C110" s="426"/>
      <c r="D110" s="426"/>
      <c r="E110" s="684" t="s">
        <v>1008</v>
      </c>
      <c r="F110" s="684"/>
      <c r="G110" s="684"/>
      <c r="H110" s="684"/>
      <c r="I110" s="684"/>
      <c r="J110" s="685"/>
      <c r="K110" s="686"/>
      <c r="L110" s="686"/>
      <c r="M110" s="631"/>
      <c r="N110" s="630"/>
      <c r="O110" s="722"/>
      <c r="P110" s="466"/>
      <c r="Q110" s="281"/>
    </row>
    <row r="111" spans="1:17" ht="18.75">
      <c r="A111" s="425"/>
      <c r="B111" s="426"/>
      <c r="C111" s="426"/>
      <c r="D111" s="426"/>
      <c r="E111" s="684" t="s">
        <v>978</v>
      </c>
      <c r="F111" s="684"/>
      <c r="G111" s="684"/>
      <c r="H111" s="684"/>
      <c r="I111" s="684"/>
      <c r="J111" s="685"/>
      <c r="K111" s="686">
        <v>0</v>
      </c>
      <c r="L111" s="686">
        <v>0</v>
      </c>
      <c r="M111" s="631">
        <v>0</v>
      </c>
      <c r="N111" s="630">
        <v>2581912</v>
      </c>
      <c r="O111" s="722">
        <v>0</v>
      </c>
      <c r="P111" s="466" t="str">
        <f>IF(OR(O111&lt;=0,Q111&lt;=0),"-",(((Q111-O111)*100)/O111))</f>
        <v>-</v>
      </c>
      <c r="Q111" s="281">
        <v>0</v>
      </c>
    </row>
    <row r="112" spans="1:17" ht="18.75">
      <c r="A112" s="425"/>
      <c r="B112" s="426"/>
      <c r="C112" s="426"/>
      <c r="D112" s="426"/>
      <c r="E112" s="684" t="s">
        <v>1010</v>
      </c>
      <c r="F112" s="684"/>
      <c r="G112" s="684"/>
      <c r="H112" s="684"/>
      <c r="I112" s="684"/>
      <c r="J112" s="685"/>
      <c r="K112" s="686">
        <v>0</v>
      </c>
      <c r="L112" s="686">
        <v>0</v>
      </c>
      <c r="M112" s="631">
        <v>0</v>
      </c>
      <c r="N112" s="631">
        <v>26005</v>
      </c>
      <c r="O112" s="722">
        <v>0</v>
      </c>
      <c r="P112" s="466" t="str">
        <f>IF(OR(O112&lt;=0,Q112&lt;=0),"-",(((Q112-O112)*100)/O112))</f>
        <v>-</v>
      </c>
      <c r="Q112" s="281">
        <v>0</v>
      </c>
    </row>
    <row r="113" spans="1:17" ht="18.75">
      <c r="A113" s="349"/>
      <c r="B113" s="298"/>
      <c r="C113" s="298"/>
      <c r="D113" s="298"/>
      <c r="E113" s="299" t="s">
        <v>1011</v>
      </c>
      <c r="F113" s="299"/>
      <c r="G113" s="299"/>
      <c r="H113" s="299"/>
      <c r="I113" s="299"/>
      <c r="J113" s="300"/>
      <c r="K113" s="354">
        <v>0</v>
      </c>
      <c r="L113" s="354">
        <v>0</v>
      </c>
      <c r="M113" s="630">
        <v>0</v>
      </c>
      <c r="N113" s="630">
        <v>411225</v>
      </c>
      <c r="O113" s="601">
        <v>0</v>
      </c>
      <c r="P113" s="275" t="str">
        <f>IF(OR(O113&lt;=0,Q113&lt;=0),"-",(((Q113-O113)*100)/O113))</f>
        <v>-</v>
      </c>
      <c r="Q113" s="276">
        <v>0</v>
      </c>
    </row>
    <row r="114" spans="1:17" ht="18.75">
      <c r="A114" s="347"/>
      <c r="B114" s="339"/>
      <c r="C114" s="339"/>
      <c r="D114" s="344" t="s">
        <v>842</v>
      </c>
      <c r="E114" s="331"/>
      <c r="F114" s="331"/>
      <c r="G114" s="331"/>
      <c r="H114" s="331"/>
      <c r="I114" s="331"/>
      <c r="J114" s="332"/>
      <c r="K114" s="867"/>
      <c r="L114" s="867"/>
      <c r="M114" s="868"/>
      <c r="N114" s="868"/>
      <c r="O114" s="750"/>
      <c r="P114" s="333"/>
      <c r="Q114" s="334"/>
    </row>
    <row r="115" spans="1:17" ht="18.75">
      <c r="A115" s="355"/>
      <c r="B115" s="318"/>
      <c r="C115" s="318"/>
      <c r="D115" s="318"/>
      <c r="E115" s="1874" t="s">
        <v>1007</v>
      </c>
      <c r="F115" s="1874"/>
      <c r="G115" s="1874"/>
      <c r="H115" s="1874"/>
      <c r="I115" s="1874"/>
      <c r="J115" s="1875"/>
      <c r="K115" s="921">
        <v>0</v>
      </c>
      <c r="L115" s="921">
        <v>0</v>
      </c>
      <c r="M115" s="922">
        <v>0</v>
      </c>
      <c r="N115" s="872">
        <v>0</v>
      </c>
      <c r="O115" s="1270">
        <v>1200000</v>
      </c>
      <c r="P115" s="286">
        <f>IF(OR(O115&lt;=0,Q115&lt;=0),"-",(((Q115-O115)*100)/O115))</f>
        <v>0</v>
      </c>
      <c r="Q115" s="288">
        <v>1200000</v>
      </c>
    </row>
    <row r="116" spans="1:17" ht="18.75">
      <c r="A116" s="347"/>
      <c r="B116" s="339"/>
      <c r="C116" s="339"/>
      <c r="D116" s="339"/>
      <c r="E116" s="360" t="s">
        <v>1012</v>
      </c>
      <c r="F116" s="331"/>
      <c r="G116" s="331"/>
      <c r="H116" s="331"/>
      <c r="I116" s="331"/>
      <c r="J116" s="332"/>
      <c r="K116" s="867"/>
      <c r="L116" s="867"/>
      <c r="M116" s="868"/>
      <c r="N116" s="1254"/>
      <c r="O116" s="933"/>
      <c r="P116" s="333"/>
      <c r="Q116" s="334"/>
    </row>
    <row r="117" spans="1:17" ht="18.75">
      <c r="A117" s="349"/>
      <c r="B117" s="298"/>
      <c r="C117" s="298"/>
      <c r="D117" s="298"/>
      <c r="E117" s="684" t="s">
        <v>978</v>
      </c>
      <c r="F117" s="299"/>
      <c r="G117" s="299"/>
      <c r="H117" s="299"/>
      <c r="I117" s="299"/>
      <c r="J117" s="300"/>
      <c r="K117" s="354">
        <v>0</v>
      </c>
      <c r="L117" s="354">
        <v>0</v>
      </c>
      <c r="M117" s="630">
        <v>0</v>
      </c>
      <c r="N117" s="871">
        <v>0</v>
      </c>
      <c r="O117" s="869">
        <v>500000</v>
      </c>
      <c r="P117" s="275">
        <f>IF(OR(O117&lt;=0,Q117&lt;=0),"-",(((Q117-O117)*100)/O117))</f>
        <v>-20</v>
      </c>
      <c r="Q117" s="276">
        <v>400000</v>
      </c>
    </row>
    <row r="118" spans="1:17" ht="18.75">
      <c r="A118" s="349"/>
      <c r="B118" s="298"/>
      <c r="C118" s="298"/>
      <c r="D118" s="298"/>
      <c r="E118" s="299" t="s">
        <v>996</v>
      </c>
      <c r="F118" s="299"/>
      <c r="G118" s="299"/>
      <c r="H118" s="299"/>
      <c r="I118" s="299"/>
      <c r="J118" s="300"/>
      <c r="K118" s="354">
        <v>0</v>
      </c>
      <c r="L118" s="354">
        <v>0</v>
      </c>
      <c r="M118" s="630">
        <v>0</v>
      </c>
      <c r="N118" s="871">
        <v>0</v>
      </c>
      <c r="O118" s="869">
        <v>50000</v>
      </c>
      <c r="P118" s="275">
        <f>IF(OR(O118&lt;=0,Q118&lt;=0),"-",(((Q118-O118)*100)/O118))</f>
        <v>0</v>
      </c>
      <c r="Q118" s="276">
        <v>50000</v>
      </c>
    </row>
    <row r="119" spans="1:17" ht="18.75">
      <c r="A119" s="349"/>
      <c r="B119" s="298"/>
      <c r="C119" s="298"/>
      <c r="D119" s="298"/>
      <c r="E119" s="331" t="s">
        <v>997</v>
      </c>
      <c r="F119" s="299"/>
      <c r="G119" s="299"/>
      <c r="H119" s="299"/>
      <c r="I119" s="299"/>
      <c r="J119" s="300"/>
      <c r="K119" s="354">
        <v>0</v>
      </c>
      <c r="L119" s="354">
        <v>0</v>
      </c>
      <c r="M119" s="630">
        <v>0</v>
      </c>
      <c r="N119" s="871">
        <v>0</v>
      </c>
      <c r="O119" s="869">
        <v>50000</v>
      </c>
      <c r="P119" s="275">
        <f>IF(OR(O119&lt;=0,Q119&lt;=0),"-",(((Q119-O119)*100)/O119))</f>
        <v>0</v>
      </c>
      <c r="Q119" s="276">
        <v>50000</v>
      </c>
    </row>
    <row r="120" spans="1:17" ht="18.75">
      <c r="A120" s="349"/>
      <c r="B120" s="298"/>
      <c r="C120" s="298"/>
      <c r="D120" s="298"/>
      <c r="E120" s="684" t="s">
        <v>1009</v>
      </c>
      <c r="F120" s="299"/>
      <c r="G120" s="299"/>
      <c r="H120" s="299"/>
      <c r="I120" s="299"/>
      <c r="J120" s="300"/>
      <c r="K120" s="354">
        <v>0</v>
      </c>
      <c r="L120" s="354">
        <v>0</v>
      </c>
      <c r="M120" s="630">
        <v>0</v>
      </c>
      <c r="N120" s="871">
        <v>0</v>
      </c>
      <c r="O120" s="869">
        <v>300000</v>
      </c>
      <c r="P120" s="275">
        <f>IF(OR(O120&lt;=0,Q120&lt;=0),"-",(((Q120-O120)*100)/O120))</f>
        <v>0</v>
      </c>
      <c r="Q120" s="276">
        <v>300000</v>
      </c>
    </row>
    <row r="121" spans="1:17" ht="18.75">
      <c r="A121" s="349"/>
      <c r="B121" s="298"/>
      <c r="C121" s="298"/>
      <c r="D121" s="298"/>
      <c r="E121" s="299" t="s">
        <v>1013</v>
      </c>
      <c r="F121" s="299"/>
      <c r="G121" s="299"/>
      <c r="H121" s="299"/>
      <c r="I121" s="299"/>
      <c r="J121" s="300"/>
      <c r="K121" s="354"/>
      <c r="L121" s="354"/>
      <c r="M121" s="630"/>
      <c r="N121" s="871"/>
      <c r="O121" s="870"/>
      <c r="P121" s="275"/>
      <c r="Q121" s="282"/>
    </row>
    <row r="122" spans="1:17" ht="18.75">
      <c r="A122" s="349"/>
      <c r="B122" s="298"/>
      <c r="C122" s="298"/>
      <c r="D122" s="298"/>
      <c r="E122" s="299" t="s">
        <v>1010</v>
      </c>
      <c r="F122" s="299"/>
      <c r="G122" s="299"/>
      <c r="H122" s="299"/>
      <c r="I122" s="299"/>
      <c r="J122" s="300"/>
      <c r="K122" s="354">
        <v>0</v>
      </c>
      <c r="L122" s="354">
        <v>0</v>
      </c>
      <c r="M122" s="630">
        <v>0</v>
      </c>
      <c r="N122" s="871">
        <v>0</v>
      </c>
      <c r="O122" s="869">
        <v>300000</v>
      </c>
      <c r="P122" s="275">
        <f>IF(OR(O122&lt;=0,Q122&lt;=0),"-",(((Q122-O122)*100)/O122))</f>
        <v>0</v>
      </c>
      <c r="Q122" s="276">
        <v>300000</v>
      </c>
    </row>
    <row r="123" spans="1:17" ht="18.75">
      <c r="A123" s="347"/>
      <c r="B123" s="339"/>
      <c r="C123" s="339"/>
      <c r="D123" s="339"/>
      <c r="E123" s="331" t="s">
        <v>1014</v>
      </c>
      <c r="F123" s="331"/>
      <c r="G123" s="331"/>
      <c r="H123" s="331"/>
      <c r="I123" s="331"/>
      <c r="J123" s="332"/>
      <c r="K123" s="867">
        <v>0</v>
      </c>
      <c r="L123" s="867">
        <v>0</v>
      </c>
      <c r="M123" s="868">
        <v>0</v>
      </c>
      <c r="N123" s="1254">
        <v>0</v>
      </c>
      <c r="O123" s="1255">
        <v>500000</v>
      </c>
      <c r="P123" s="333" t="str">
        <f>IF(OR(O123&lt;=0,Q123&lt;=0),"-",(((Q123-O123)*100)/O123))</f>
        <v>-</v>
      </c>
      <c r="Q123" s="334">
        <v>0</v>
      </c>
    </row>
    <row r="124" spans="1:17" ht="18.75">
      <c r="A124" s="349"/>
      <c r="B124" s="298"/>
      <c r="C124" s="298"/>
      <c r="D124" s="298"/>
      <c r="E124" s="299" t="s">
        <v>1015</v>
      </c>
      <c r="F124" s="299"/>
      <c r="G124" s="299"/>
      <c r="H124" s="299"/>
      <c r="I124" s="299"/>
      <c r="J124" s="300"/>
      <c r="K124" s="354">
        <v>0</v>
      </c>
      <c r="L124" s="354">
        <v>0</v>
      </c>
      <c r="M124" s="630">
        <v>0</v>
      </c>
      <c r="N124" s="1256">
        <v>0</v>
      </c>
      <c r="O124" s="869">
        <v>0</v>
      </c>
      <c r="P124" s="275" t="str">
        <f>IF(OR(O124&lt;=0,Q124&lt;=0),"-",(((Q124-O124)*100)/O124))</f>
        <v>-</v>
      </c>
      <c r="Q124" s="276">
        <v>300000</v>
      </c>
    </row>
    <row r="125" spans="1:17" ht="19.5">
      <c r="A125" s="1853" t="s">
        <v>143</v>
      </c>
      <c r="B125" s="1854"/>
      <c r="C125" s="1854"/>
      <c r="D125" s="1854"/>
      <c r="E125" s="1854"/>
      <c r="F125" s="1854"/>
      <c r="G125" s="1854"/>
      <c r="H125" s="1854"/>
      <c r="I125" s="1854"/>
      <c r="J125" s="1855"/>
      <c r="K125" s="303">
        <f>SUM(K90:K124)</f>
        <v>884026</v>
      </c>
      <c r="L125" s="303">
        <f>SUM(L90:L124)</f>
        <v>763910</v>
      </c>
      <c r="M125" s="303">
        <f>SUM(M90:M124)</f>
        <v>6086052</v>
      </c>
      <c r="N125" s="1123">
        <f>SUM(N90:N124)</f>
        <v>5485596.03</v>
      </c>
      <c r="O125" s="738">
        <f>SUM(O90:O124)</f>
        <v>2900000</v>
      </c>
      <c r="P125" s="1069">
        <f>IF(OR(O125&lt;=0,Q125&lt;=0),"-",(((Q125-O125)*100)/O125))</f>
        <v>-10.344827586206897</v>
      </c>
      <c r="Q125" s="303">
        <f>SUM(Q90:Q124)</f>
        <v>2600000</v>
      </c>
    </row>
    <row r="126" spans="1:17" ht="20.25" thickBot="1">
      <c r="A126" s="1865" t="s">
        <v>156</v>
      </c>
      <c r="B126" s="1866"/>
      <c r="C126" s="1866"/>
      <c r="D126" s="1866"/>
      <c r="E126" s="1866"/>
      <c r="F126" s="1866"/>
      <c r="G126" s="1866"/>
      <c r="H126" s="1866"/>
      <c r="I126" s="1866"/>
      <c r="J126" s="1867"/>
      <c r="K126" s="304">
        <f>SUM(K125)</f>
        <v>884026</v>
      </c>
      <c r="L126" s="304">
        <f>SUM(L125)</f>
        <v>763910</v>
      </c>
      <c r="M126" s="416">
        <f>SUM(M125)</f>
        <v>6086052</v>
      </c>
      <c r="N126" s="1124">
        <f>SUM(N125)</f>
        <v>5485596.03</v>
      </c>
      <c r="O126" s="739">
        <f>SUM(O125)</f>
        <v>2900000</v>
      </c>
      <c r="P126" s="1087">
        <f>IF(OR(O126&lt;=0,Q126&lt;=0),"-",(((Q126-O126)*100)/O126))</f>
        <v>-10.344827586206897</v>
      </c>
      <c r="Q126" s="304">
        <f>SUM(Q125)</f>
        <v>2600000</v>
      </c>
    </row>
    <row r="127" spans="1:17" ht="19.5" thickTop="1">
      <c r="A127" s="347"/>
      <c r="B127" s="339"/>
      <c r="C127" s="338" t="s">
        <v>251</v>
      </c>
      <c r="D127" s="339"/>
      <c r="E127" s="339"/>
      <c r="F127" s="339"/>
      <c r="G127" s="339"/>
      <c r="H127" s="339"/>
      <c r="I127" s="348"/>
      <c r="J127" s="348"/>
      <c r="K127" s="311"/>
      <c r="L127" s="311"/>
      <c r="M127" s="627"/>
      <c r="N127" s="627"/>
      <c r="O127" s="740"/>
      <c r="P127" s="777"/>
      <c r="Q127" s="311"/>
    </row>
    <row r="128" spans="1:17" ht="21.75">
      <c r="A128" s="349"/>
      <c r="B128" s="298"/>
      <c r="C128" s="298"/>
      <c r="D128" s="342" t="s">
        <v>252</v>
      </c>
      <c r="E128" s="350"/>
      <c r="F128" s="350"/>
      <c r="G128" s="350"/>
      <c r="H128" s="350"/>
      <c r="I128" s="350"/>
      <c r="J128" s="350"/>
      <c r="K128" s="276"/>
      <c r="L128" s="276"/>
      <c r="M128" s="562"/>
      <c r="N128" s="562"/>
      <c r="O128" s="601"/>
      <c r="P128" s="275"/>
      <c r="Q128" s="276"/>
    </row>
    <row r="129" spans="1:17" ht="18.75">
      <c r="A129" s="347"/>
      <c r="B129" s="339"/>
      <c r="C129" s="339"/>
      <c r="D129" s="338"/>
      <c r="E129" s="923" t="s">
        <v>406</v>
      </c>
      <c r="F129" s="924"/>
      <c r="G129" s="924"/>
      <c r="H129" s="924"/>
      <c r="I129" s="924"/>
      <c r="J129" s="924"/>
      <c r="K129" s="334"/>
      <c r="L129" s="334"/>
      <c r="M129" s="610"/>
      <c r="N129" s="610"/>
      <c r="O129" s="750"/>
      <c r="P129" s="333"/>
      <c r="Q129" s="334"/>
    </row>
    <row r="130" spans="1:17" ht="21.75">
      <c r="A130" s="349"/>
      <c r="B130" s="298"/>
      <c r="C130" s="298"/>
      <c r="D130" s="298"/>
      <c r="E130" s="1860" t="s">
        <v>432</v>
      </c>
      <c r="F130" s="1860"/>
      <c r="G130" s="1860"/>
      <c r="H130" s="1860"/>
      <c r="I130" s="1860"/>
      <c r="J130" s="1860"/>
      <c r="K130" s="276">
        <v>230000</v>
      </c>
      <c r="L130" s="276">
        <v>1260000</v>
      </c>
      <c r="M130" s="562">
        <v>630000</v>
      </c>
      <c r="N130" s="562">
        <f>'[1]610400'!$F$24</f>
        <v>615000</v>
      </c>
      <c r="O130" s="601">
        <v>0</v>
      </c>
      <c r="P130" s="151" t="str">
        <f>IF(OR(O130&lt;=0,Q130&lt;=0),"-",(((Q130-O130)*100)/O130))</f>
        <v>-</v>
      </c>
      <c r="Q130" s="276">
        <v>0</v>
      </c>
    </row>
    <row r="131" spans="1:17" ht="18.75">
      <c r="A131" s="349"/>
      <c r="B131" s="298"/>
      <c r="C131" s="298"/>
      <c r="D131" s="298"/>
      <c r="E131" s="1860" t="s">
        <v>1125</v>
      </c>
      <c r="F131" s="1860"/>
      <c r="G131" s="1860"/>
      <c r="H131" s="1860"/>
      <c r="I131" s="1860"/>
      <c r="J131" s="1860"/>
      <c r="K131" s="276">
        <v>0</v>
      </c>
      <c r="L131" s="276">
        <v>0</v>
      </c>
      <c r="M131" s="562">
        <v>0</v>
      </c>
      <c r="N131" s="562">
        <v>0</v>
      </c>
      <c r="O131" s="601">
        <v>1200000</v>
      </c>
      <c r="P131" s="151">
        <f>IF(OR(O131&lt;=0,Q131&lt;=0),"-",(((Q131-O131)*100)/O131))</f>
        <v>0</v>
      </c>
      <c r="Q131" s="276">
        <v>1200000</v>
      </c>
    </row>
    <row r="132" spans="1:17" ht="18.75">
      <c r="A132" s="349"/>
      <c r="B132" s="298"/>
      <c r="C132" s="298"/>
      <c r="D132" s="298"/>
      <c r="E132" s="1860" t="s">
        <v>1126</v>
      </c>
      <c r="F132" s="1860"/>
      <c r="G132" s="1860"/>
      <c r="H132" s="1860"/>
      <c r="I132" s="1860"/>
      <c r="J132" s="1860"/>
      <c r="K132" s="276">
        <v>0</v>
      </c>
      <c r="L132" s="276">
        <v>0</v>
      </c>
      <c r="M132" s="562">
        <v>0</v>
      </c>
      <c r="N132" s="562">
        <v>0</v>
      </c>
      <c r="O132" s="601">
        <v>300000</v>
      </c>
      <c r="P132" s="151">
        <f>IF(OR(O132&lt;=0,Q132&lt;=0),"-",(((Q132-O132)*100)/O132))</f>
        <v>-50</v>
      </c>
      <c r="Q132" s="276">
        <v>150000</v>
      </c>
    </row>
    <row r="133" spans="1:17" ht="18.75">
      <c r="A133" s="349"/>
      <c r="B133" s="298"/>
      <c r="C133" s="298"/>
      <c r="D133" s="298"/>
      <c r="E133" s="296" t="s">
        <v>407</v>
      </c>
      <c r="F133" s="299"/>
      <c r="G133" s="299"/>
      <c r="H133" s="299"/>
      <c r="I133" s="299"/>
      <c r="J133" s="299"/>
      <c r="K133" s="276"/>
      <c r="L133" s="276"/>
      <c r="M133" s="562"/>
      <c r="N133" s="562"/>
      <c r="O133" s="601"/>
      <c r="P133" s="275"/>
      <c r="Q133" s="276"/>
    </row>
    <row r="134" spans="1:17" ht="18.75">
      <c r="A134" s="349"/>
      <c r="B134" s="298"/>
      <c r="C134" s="298"/>
      <c r="D134" s="298"/>
      <c r="E134" s="299" t="s">
        <v>458</v>
      </c>
      <c r="F134" s="299"/>
      <c r="G134" s="299"/>
      <c r="H134" s="299"/>
      <c r="I134" s="299"/>
      <c r="J134" s="299"/>
      <c r="K134" s="354">
        <v>0</v>
      </c>
      <c r="L134" s="354">
        <v>0</v>
      </c>
      <c r="M134" s="630">
        <v>30000</v>
      </c>
      <c r="N134" s="630">
        <v>30000</v>
      </c>
      <c r="O134" s="601">
        <v>30000</v>
      </c>
      <c r="P134" s="275">
        <f aca="true" t="shared" si="4" ref="P134:P139">IF(OR(O134&lt;=0,Q134&lt;=0),"-",(((Q134-O134)*100)/O134))</f>
        <v>0</v>
      </c>
      <c r="Q134" s="276">
        <v>30000</v>
      </c>
    </row>
    <row r="135" spans="1:17" ht="18.75">
      <c r="A135" s="355"/>
      <c r="B135" s="318"/>
      <c r="C135" s="318"/>
      <c r="D135" s="318"/>
      <c r="E135" s="319" t="s">
        <v>459</v>
      </c>
      <c r="F135" s="319"/>
      <c r="G135" s="319"/>
      <c r="H135" s="319"/>
      <c r="I135" s="319"/>
      <c r="J135" s="319"/>
      <c r="K135" s="921">
        <v>0</v>
      </c>
      <c r="L135" s="921">
        <v>0</v>
      </c>
      <c r="M135" s="922">
        <v>50000</v>
      </c>
      <c r="N135" s="922">
        <v>50000</v>
      </c>
      <c r="O135" s="724">
        <v>50000</v>
      </c>
      <c r="P135" s="286">
        <f t="shared" si="4"/>
        <v>0</v>
      </c>
      <c r="Q135" s="288">
        <v>50000</v>
      </c>
    </row>
    <row r="136" spans="1:17" ht="19.5">
      <c r="A136" s="1853" t="s">
        <v>348</v>
      </c>
      <c r="B136" s="1854"/>
      <c r="C136" s="1854"/>
      <c r="D136" s="1854"/>
      <c r="E136" s="1854"/>
      <c r="F136" s="1854"/>
      <c r="G136" s="1854"/>
      <c r="H136" s="1854"/>
      <c r="I136" s="1854"/>
      <c r="J136" s="1855"/>
      <c r="K136" s="303">
        <f>SUM(K130:K135)</f>
        <v>230000</v>
      </c>
      <c r="L136" s="303">
        <f>SUM(L130:L135)</f>
        <v>1260000</v>
      </c>
      <c r="M136" s="303">
        <f>SUM(M130:M135)</f>
        <v>710000</v>
      </c>
      <c r="N136" s="733">
        <f>SUM(N130:N135)</f>
        <v>695000</v>
      </c>
      <c r="O136" s="738">
        <f>SUM(O130:O135)</f>
        <v>1580000</v>
      </c>
      <c r="P136" s="1069">
        <f t="shared" si="4"/>
        <v>-9.49367088607595</v>
      </c>
      <c r="Q136" s="303">
        <f>SUM(Q130:Q135)</f>
        <v>1430000</v>
      </c>
    </row>
    <row r="137" spans="1:17" ht="20.25" thickBot="1">
      <c r="A137" s="1865" t="s">
        <v>159</v>
      </c>
      <c r="B137" s="1866"/>
      <c r="C137" s="1866"/>
      <c r="D137" s="1866"/>
      <c r="E137" s="1866"/>
      <c r="F137" s="1866"/>
      <c r="G137" s="1866"/>
      <c r="H137" s="1866"/>
      <c r="I137" s="1866"/>
      <c r="J137" s="1867"/>
      <c r="K137" s="304">
        <f>SUM(K136)</f>
        <v>230000</v>
      </c>
      <c r="L137" s="304">
        <f>SUM(L136)</f>
        <v>1260000</v>
      </c>
      <c r="M137" s="734">
        <f>SUM(M136)</f>
        <v>710000</v>
      </c>
      <c r="N137" s="734">
        <f>SUM(N136)</f>
        <v>695000</v>
      </c>
      <c r="O137" s="739">
        <f>O136</f>
        <v>1580000</v>
      </c>
      <c r="P137" s="1081">
        <f t="shared" si="4"/>
        <v>-9.49367088607595</v>
      </c>
      <c r="Q137" s="304">
        <f>Q136</f>
        <v>1430000</v>
      </c>
    </row>
    <row r="138" spans="1:17" ht="21" thickBot="1" thickTop="1">
      <c r="A138" s="1893" t="s">
        <v>114</v>
      </c>
      <c r="B138" s="1872"/>
      <c r="C138" s="1872"/>
      <c r="D138" s="1872"/>
      <c r="E138" s="1872"/>
      <c r="F138" s="1872"/>
      <c r="G138" s="1872"/>
      <c r="H138" s="1872"/>
      <c r="I138" s="1872"/>
      <c r="J138" s="1873"/>
      <c r="K138" s="1514">
        <f>SUM(K126+K137)</f>
        <v>1114026</v>
      </c>
      <c r="L138" s="1514">
        <f>SUM(L126+L137)</f>
        <v>2023910</v>
      </c>
      <c r="M138" s="1514">
        <f>SUM(M126+M137)</f>
        <v>6796052</v>
      </c>
      <c r="N138" s="1474">
        <f>SUM(N126+N137)</f>
        <v>6180596.03</v>
      </c>
      <c r="O138" s="1516">
        <f>SUM(O126+O137)</f>
        <v>4480000</v>
      </c>
      <c r="P138" s="1518">
        <f t="shared" si="4"/>
        <v>-10.044642857142858</v>
      </c>
      <c r="Q138" s="1514">
        <f>SUM(Q126+Q137)</f>
        <v>4030000</v>
      </c>
    </row>
    <row r="139" spans="1:17" ht="21" thickBot="1" thickTop="1">
      <c r="A139" s="1887" t="s">
        <v>48</v>
      </c>
      <c r="B139" s="1888"/>
      <c r="C139" s="1888"/>
      <c r="D139" s="1888"/>
      <c r="E139" s="1888"/>
      <c r="F139" s="1888"/>
      <c r="G139" s="1888"/>
      <c r="H139" s="1888"/>
      <c r="I139" s="1888"/>
      <c r="J139" s="1889"/>
      <c r="K139" s="1519">
        <f>SUM(K85+K138)</f>
        <v>4082893.8</v>
      </c>
      <c r="L139" s="1519">
        <f>SUM(L85+L138)</f>
        <v>7876647</v>
      </c>
      <c r="M139" s="1519">
        <f>SUM(M85+M138)</f>
        <v>9357883.81</v>
      </c>
      <c r="N139" s="1465">
        <f>SUM(N85+N138)</f>
        <v>9823859.35</v>
      </c>
      <c r="O139" s="1520">
        <f>SUM(O85+O138)</f>
        <v>9301400</v>
      </c>
      <c r="P139" s="1521">
        <f t="shared" si="4"/>
        <v>-2.5060743543982626</v>
      </c>
      <c r="Q139" s="1519">
        <f>SUM(Q85+Q138)</f>
        <v>9068300</v>
      </c>
    </row>
    <row r="140" spans="1:18" ht="19.5" thickTop="1">
      <c r="A140" s="359"/>
      <c r="B140" s="359"/>
      <c r="C140" s="359"/>
      <c r="D140" s="359"/>
      <c r="E140" s="360"/>
      <c r="F140" s="360"/>
      <c r="G140" s="360"/>
      <c r="H140" s="360"/>
      <c r="I140" s="360"/>
      <c r="J140" s="361"/>
      <c r="K140" s="362"/>
      <c r="L140" s="362"/>
      <c r="M140" s="362"/>
      <c r="N140" s="362"/>
      <c r="O140" s="362"/>
      <c r="P140" s="1088"/>
      <c r="Q140" s="362"/>
      <c r="R140" s="359"/>
    </row>
    <row r="141" spans="1:18" ht="18.75">
      <c r="A141" s="359"/>
      <c r="B141" s="359"/>
      <c r="C141" s="359"/>
      <c r="D141" s="364"/>
      <c r="E141" s="365"/>
      <c r="F141" s="365"/>
      <c r="G141" s="365"/>
      <c r="H141" s="365"/>
      <c r="I141" s="365"/>
      <c r="J141" s="365"/>
      <c r="K141" s="363"/>
      <c r="L141" s="363"/>
      <c r="M141" s="363"/>
      <c r="N141" s="363"/>
      <c r="O141" s="363"/>
      <c r="P141" s="1088"/>
      <c r="Q141" s="363"/>
      <c r="R141" s="359"/>
    </row>
    <row r="142" spans="1:18" ht="18.75">
      <c r="A142" s="359"/>
      <c r="B142" s="359"/>
      <c r="C142" s="359"/>
      <c r="D142" s="359"/>
      <c r="E142" s="1869"/>
      <c r="F142" s="1869"/>
      <c r="G142" s="1869"/>
      <c r="H142" s="1869"/>
      <c r="I142" s="1869"/>
      <c r="J142" s="1869"/>
      <c r="K142" s="363"/>
      <c r="L142" s="363"/>
      <c r="M142" s="363"/>
      <c r="N142" s="363"/>
      <c r="O142" s="363"/>
      <c r="P142" s="1088"/>
      <c r="Q142" s="363"/>
      <c r="R142" s="359"/>
    </row>
    <row r="143" spans="1:18" ht="18.75">
      <c r="A143" s="359"/>
      <c r="B143" s="359"/>
      <c r="C143" s="359"/>
      <c r="D143" s="359"/>
      <c r="E143" s="360"/>
      <c r="F143" s="360"/>
      <c r="G143" s="360"/>
      <c r="H143" s="360"/>
      <c r="I143" s="360"/>
      <c r="J143" s="361"/>
      <c r="K143" s="362"/>
      <c r="L143" s="362"/>
      <c r="M143" s="362"/>
      <c r="N143" s="362"/>
      <c r="O143" s="363"/>
      <c r="P143" s="1088"/>
      <c r="Q143" s="363"/>
      <c r="R143" s="359"/>
    </row>
    <row r="144" spans="1:18" ht="18.75">
      <c r="A144" s="359"/>
      <c r="B144" s="359"/>
      <c r="C144" s="359"/>
      <c r="D144" s="359"/>
      <c r="E144" s="360"/>
      <c r="F144" s="360"/>
      <c r="G144" s="360"/>
      <c r="H144" s="1870"/>
      <c r="I144" s="1870"/>
      <c r="J144" s="1870"/>
      <c r="K144" s="362"/>
      <c r="L144" s="362"/>
      <c r="M144" s="362"/>
      <c r="N144" s="362"/>
      <c r="O144" s="363"/>
      <c r="P144" s="1088"/>
      <c r="Q144" s="363"/>
      <c r="R144" s="359"/>
    </row>
    <row r="145" spans="1:18" ht="18.75">
      <c r="A145" s="359"/>
      <c r="B145" s="359"/>
      <c r="C145" s="359"/>
      <c r="D145" s="359"/>
      <c r="E145" s="359"/>
      <c r="F145" s="359"/>
      <c r="G145" s="359"/>
      <c r="H145" s="359"/>
      <c r="I145" s="359"/>
      <c r="J145" s="359"/>
      <c r="K145" s="363"/>
      <c r="L145" s="363"/>
      <c r="M145" s="363"/>
      <c r="N145" s="363"/>
      <c r="O145" s="363"/>
      <c r="P145" s="1088"/>
      <c r="Q145" s="363"/>
      <c r="R145" s="359"/>
    </row>
    <row r="146" spans="1:18" ht="18.75">
      <c r="A146" s="359"/>
      <c r="B146" s="359"/>
      <c r="C146" s="359"/>
      <c r="D146" s="359"/>
      <c r="E146" s="359"/>
      <c r="F146" s="359"/>
      <c r="G146" s="359"/>
      <c r="H146" s="359"/>
      <c r="I146" s="359"/>
      <c r="J146" s="359"/>
      <c r="K146" s="363"/>
      <c r="L146" s="363"/>
      <c r="M146" s="363"/>
      <c r="N146" s="363"/>
      <c r="O146" s="363"/>
      <c r="P146" s="1088"/>
      <c r="Q146" s="363"/>
      <c r="R146" s="359"/>
    </row>
    <row r="147" spans="1:18" ht="18.75">
      <c r="A147" s="359"/>
      <c r="B147" s="359"/>
      <c r="C147" s="359"/>
      <c r="D147" s="359"/>
      <c r="E147" s="359"/>
      <c r="F147" s="359"/>
      <c r="G147" s="359"/>
      <c r="H147" s="359"/>
      <c r="I147" s="359"/>
      <c r="J147" s="359"/>
      <c r="K147" s="363"/>
      <c r="L147" s="363"/>
      <c r="M147" s="363"/>
      <c r="N147" s="363"/>
      <c r="O147" s="363"/>
      <c r="P147" s="1088"/>
      <c r="Q147" s="363"/>
      <c r="R147" s="359"/>
    </row>
    <row r="148" spans="1:17" ht="18.75">
      <c r="A148" s="359"/>
      <c r="B148" s="359"/>
      <c r="C148" s="359"/>
      <c r="D148" s="359"/>
      <c r="E148" s="359"/>
      <c r="F148" s="359"/>
      <c r="G148" s="359"/>
      <c r="H148" s="359"/>
      <c r="I148" s="359"/>
      <c r="J148" s="359"/>
      <c r="K148" s="363"/>
      <c r="L148" s="363"/>
      <c r="M148" s="363"/>
      <c r="N148" s="363"/>
      <c r="O148" s="363"/>
      <c r="P148" s="1088"/>
      <c r="Q148" s="363"/>
    </row>
    <row r="149" spans="1:17" ht="18.75">
      <c r="A149" s="359"/>
      <c r="B149" s="359"/>
      <c r="C149" s="359"/>
      <c r="D149" s="359"/>
      <c r="E149" s="359"/>
      <c r="F149" s="359"/>
      <c r="G149" s="359"/>
      <c r="H149" s="359"/>
      <c r="I149" s="359"/>
      <c r="J149" s="359"/>
      <c r="K149" s="363"/>
      <c r="L149" s="363"/>
      <c r="M149" s="363"/>
      <c r="N149" s="363"/>
      <c r="O149" s="363"/>
      <c r="P149" s="1088"/>
      <c r="Q149" s="363"/>
    </row>
    <row r="150" spans="1:17" ht="18.75">
      <c r="A150" s="359"/>
      <c r="B150" s="359"/>
      <c r="C150" s="359"/>
      <c r="D150" s="359"/>
      <c r="E150" s="359"/>
      <c r="F150" s="359"/>
      <c r="G150" s="359"/>
      <c r="H150" s="359"/>
      <c r="I150" s="359"/>
      <c r="J150" s="359"/>
      <c r="K150" s="363"/>
      <c r="L150" s="363"/>
      <c r="M150" s="363"/>
      <c r="N150" s="363"/>
      <c r="O150" s="363"/>
      <c r="P150" s="1088"/>
      <c r="Q150" s="363"/>
    </row>
    <row r="151" spans="1:17" ht="18.75">
      <c r="A151" s="359"/>
      <c r="B151" s="359"/>
      <c r="C151" s="359"/>
      <c r="D151" s="359"/>
      <c r="E151" s="359"/>
      <c r="F151" s="359"/>
      <c r="G151" s="359"/>
      <c r="H151" s="359"/>
      <c r="I151" s="359"/>
      <c r="J151" s="359"/>
      <c r="K151" s="363"/>
      <c r="L151" s="363"/>
      <c r="M151" s="363"/>
      <c r="N151" s="363"/>
      <c r="O151" s="363"/>
      <c r="P151" s="1088"/>
      <c r="Q151" s="363"/>
    </row>
    <row r="152" spans="1:17" ht="18.75">
      <c r="A152" s="359"/>
      <c r="B152" s="359"/>
      <c r="C152" s="359"/>
      <c r="D152" s="359"/>
      <c r="E152" s="359"/>
      <c r="F152" s="359"/>
      <c r="G152" s="359"/>
      <c r="H152" s="359"/>
      <c r="I152" s="359"/>
      <c r="J152" s="359"/>
      <c r="K152" s="363"/>
      <c r="L152" s="363"/>
      <c r="M152" s="363"/>
      <c r="N152" s="363"/>
      <c r="O152" s="363"/>
      <c r="P152" s="1088"/>
      <c r="Q152" s="363"/>
    </row>
    <row r="153" spans="1:17" ht="18.75">
      <c r="A153" s="359"/>
      <c r="B153" s="359"/>
      <c r="C153" s="359"/>
      <c r="D153" s="359"/>
      <c r="E153" s="359"/>
      <c r="F153" s="359"/>
      <c r="G153" s="359"/>
      <c r="H153" s="359"/>
      <c r="I153" s="359"/>
      <c r="J153" s="359"/>
      <c r="K153" s="363"/>
      <c r="L153" s="363"/>
      <c r="M153" s="363"/>
      <c r="N153" s="363"/>
      <c r="O153" s="363"/>
      <c r="P153" s="1088"/>
      <c r="Q153" s="363"/>
    </row>
    <row r="154" spans="1:17" ht="18.75">
      <c r="A154" s="359"/>
      <c r="B154" s="359"/>
      <c r="C154" s="359"/>
      <c r="D154" s="359"/>
      <c r="E154" s="359"/>
      <c r="F154" s="359"/>
      <c r="G154" s="359"/>
      <c r="H154" s="359"/>
      <c r="I154" s="359"/>
      <c r="J154" s="359"/>
      <c r="K154" s="363"/>
      <c r="L154" s="363"/>
      <c r="M154" s="363"/>
      <c r="N154" s="363"/>
      <c r="O154" s="363"/>
      <c r="P154" s="1088"/>
      <c r="Q154" s="363"/>
    </row>
    <row r="155" spans="1:17" ht="18.75">
      <c r="A155" s="359"/>
      <c r="B155" s="359"/>
      <c r="C155" s="359"/>
      <c r="D155" s="359"/>
      <c r="E155" s="359"/>
      <c r="F155" s="359"/>
      <c r="G155" s="359"/>
      <c r="H155" s="359"/>
      <c r="I155" s="359"/>
      <c r="J155" s="359"/>
      <c r="K155" s="363"/>
      <c r="L155" s="363"/>
      <c r="M155" s="363"/>
      <c r="N155" s="363"/>
      <c r="O155" s="363"/>
      <c r="P155" s="1088"/>
      <c r="Q155" s="363"/>
    </row>
    <row r="156" spans="1:17" ht="18.75">
      <c r="A156" s="359"/>
      <c r="B156" s="359"/>
      <c r="C156" s="359"/>
      <c r="D156" s="359"/>
      <c r="E156" s="359"/>
      <c r="F156" s="359"/>
      <c r="G156" s="359"/>
      <c r="H156" s="359"/>
      <c r="I156" s="359"/>
      <c r="J156" s="359"/>
      <c r="K156" s="363"/>
      <c r="L156" s="363"/>
      <c r="M156" s="363"/>
      <c r="N156" s="363"/>
      <c r="O156" s="363"/>
      <c r="P156" s="1088"/>
      <c r="Q156" s="363"/>
    </row>
    <row r="157" spans="1:17" ht="18.75">
      <c r="A157" s="359"/>
      <c r="B157" s="359"/>
      <c r="C157" s="359"/>
      <c r="D157" s="359"/>
      <c r="E157" s="359"/>
      <c r="F157" s="359"/>
      <c r="G157" s="359"/>
      <c r="H157" s="359"/>
      <c r="I157" s="359"/>
      <c r="J157" s="359"/>
      <c r="K157" s="363"/>
      <c r="L157" s="363"/>
      <c r="M157" s="363"/>
      <c r="N157" s="363"/>
      <c r="O157" s="363"/>
      <c r="P157" s="1088"/>
      <c r="Q157" s="363"/>
    </row>
    <row r="158" spans="1:17" ht="18.75">
      <c r="A158" s="359"/>
      <c r="B158" s="359"/>
      <c r="C158" s="359"/>
      <c r="D158" s="359"/>
      <c r="E158" s="359"/>
      <c r="F158" s="359"/>
      <c r="G158" s="359"/>
      <c r="H158" s="359"/>
      <c r="I158" s="359"/>
      <c r="J158" s="359"/>
      <c r="K158" s="363"/>
      <c r="L158" s="363"/>
      <c r="M158" s="363"/>
      <c r="N158" s="363"/>
      <c r="O158" s="363"/>
      <c r="P158" s="1088"/>
      <c r="Q158" s="363"/>
    </row>
    <row r="159" spans="1:17" ht="18.75">
      <c r="A159" s="359"/>
      <c r="B159" s="359"/>
      <c r="C159" s="359"/>
      <c r="D159" s="359"/>
      <c r="E159" s="359"/>
      <c r="F159" s="359"/>
      <c r="G159" s="359"/>
      <c r="H159" s="359"/>
      <c r="I159" s="359"/>
      <c r="J159" s="359"/>
      <c r="K159" s="363"/>
      <c r="L159" s="363"/>
      <c r="M159" s="363"/>
      <c r="N159" s="363"/>
      <c r="O159" s="363"/>
      <c r="P159" s="1088"/>
      <c r="Q159" s="363"/>
    </row>
    <row r="160" spans="1:17" ht="18.75">
      <c r="A160" s="359"/>
      <c r="B160" s="359"/>
      <c r="C160" s="359"/>
      <c r="D160" s="359"/>
      <c r="E160" s="359"/>
      <c r="F160" s="359"/>
      <c r="G160" s="359"/>
      <c r="H160" s="359"/>
      <c r="I160" s="359"/>
      <c r="J160" s="359"/>
      <c r="K160" s="363"/>
      <c r="L160" s="363"/>
      <c r="M160" s="363"/>
      <c r="N160" s="363"/>
      <c r="O160" s="363"/>
      <c r="P160" s="1088"/>
      <c r="Q160" s="363"/>
    </row>
    <row r="161" spans="1:17" ht="18.75">
      <c r="A161" s="359"/>
      <c r="B161" s="359"/>
      <c r="C161" s="359"/>
      <c r="D161" s="359"/>
      <c r="E161" s="359"/>
      <c r="F161" s="359"/>
      <c r="G161" s="359"/>
      <c r="H161" s="359"/>
      <c r="I161" s="359"/>
      <c r="J161" s="359"/>
      <c r="K161" s="363"/>
      <c r="L161" s="363"/>
      <c r="M161" s="363"/>
      <c r="N161" s="363"/>
      <c r="O161" s="363"/>
      <c r="P161" s="1088"/>
      <c r="Q161" s="363"/>
    </row>
    <row r="162" spans="1:17" ht="18.75">
      <c r="A162" s="359"/>
      <c r="B162" s="359"/>
      <c r="C162" s="359"/>
      <c r="D162" s="359"/>
      <c r="E162" s="359"/>
      <c r="F162" s="359"/>
      <c r="G162" s="359"/>
      <c r="H162" s="359"/>
      <c r="I162" s="359"/>
      <c r="J162" s="359"/>
      <c r="K162" s="363"/>
      <c r="L162" s="363"/>
      <c r="M162" s="363"/>
      <c r="N162" s="363"/>
      <c r="O162" s="363"/>
      <c r="P162" s="1088"/>
      <c r="Q162" s="363"/>
    </row>
    <row r="163" spans="1:17" ht="18.75">
      <c r="A163" s="359"/>
      <c r="B163" s="359"/>
      <c r="C163" s="359"/>
      <c r="D163" s="359"/>
      <c r="E163" s="359"/>
      <c r="F163" s="359"/>
      <c r="G163" s="359"/>
      <c r="H163" s="359"/>
      <c r="I163" s="359"/>
      <c r="J163" s="359"/>
      <c r="K163" s="363"/>
      <c r="L163" s="363"/>
      <c r="M163" s="363"/>
      <c r="N163" s="363"/>
      <c r="O163" s="363"/>
      <c r="P163" s="1088"/>
      <c r="Q163" s="363"/>
    </row>
    <row r="164" spans="1:17" ht="18.75">
      <c r="A164" s="359"/>
      <c r="B164" s="359"/>
      <c r="C164" s="359"/>
      <c r="D164" s="359"/>
      <c r="E164" s="359"/>
      <c r="F164" s="359"/>
      <c r="G164" s="359"/>
      <c r="H164" s="359"/>
      <c r="I164" s="359"/>
      <c r="J164" s="359"/>
      <c r="K164" s="363"/>
      <c r="L164" s="363"/>
      <c r="M164" s="363"/>
      <c r="N164" s="363"/>
      <c r="O164" s="363"/>
      <c r="P164" s="1088"/>
      <c r="Q164" s="363"/>
    </row>
  </sheetData>
  <sheetProtection/>
  <mergeCells count="88">
    <mergeCell ref="B8:J8"/>
    <mergeCell ref="E132:J132"/>
    <mergeCell ref="E55:J55"/>
    <mergeCell ref="E56:J56"/>
    <mergeCell ref="E57:J57"/>
    <mergeCell ref="E58:J58"/>
    <mergeCell ref="E62:J62"/>
    <mergeCell ref="E72:J72"/>
    <mergeCell ref="E60:J60"/>
    <mergeCell ref="E53:J53"/>
    <mergeCell ref="E66:J66"/>
    <mergeCell ref="E49:J49"/>
    <mergeCell ref="E77:J77"/>
    <mergeCell ref="E68:J68"/>
    <mergeCell ref="E69:J69"/>
    <mergeCell ref="E70:J70"/>
    <mergeCell ref="E63:J63"/>
    <mergeCell ref="E64:J64"/>
    <mergeCell ref="E65:J65"/>
    <mergeCell ref="E35:J35"/>
    <mergeCell ref="C9:J9"/>
    <mergeCell ref="E11:J11"/>
    <mergeCell ref="E82:J82"/>
    <mergeCell ref="A79:J79"/>
    <mergeCell ref="E74:J74"/>
    <mergeCell ref="E75:J75"/>
    <mergeCell ref="E76:J76"/>
    <mergeCell ref="E36:J36"/>
    <mergeCell ref="E59:J59"/>
    <mergeCell ref="A139:J139"/>
    <mergeCell ref="A137:J137"/>
    <mergeCell ref="B86:J86"/>
    <mergeCell ref="C87:J87"/>
    <mergeCell ref="A138:J138"/>
    <mergeCell ref="E90:J90"/>
    <mergeCell ref="E109:J109"/>
    <mergeCell ref="E108:J108"/>
    <mergeCell ref="E91:J91"/>
    <mergeCell ref="E131:J131"/>
    <mergeCell ref="A1:Q1"/>
    <mergeCell ref="A2:Q2"/>
    <mergeCell ref="A3:Q3"/>
    <mergeCell ref="A4:Q4"/>
    <mergeCell ref="E78:J78"/>
    <mergeCell ref="A16:J16"/>
    <mergeCell ref="A17:J17"/>
    <mergeCell ref="E52:J52"/>
    <mergeCell ref="E51:J51"/>
    <mergeCell ref="A5:J6"/>
    <mergeCell ref="A136:J136"/>
    <mergeCell ref="A125:J125"/>
    <mergeCell ref="E115:J115"/>
    <mergeCell ref="O5:Q5"/>
    <mergeCell ref="A7:I7"/>
    <mergeCell ref="E12:J12"/>
    <mergeCell ref="E13:J13"/>
    <mergeCell ref="E14:J14"/>
    <mergeCell ref="E15:J15"/>
    <mergeCell ref="K5:N5"/>
    <mergeCell ref="A43:J43"/>
    <mergeCell ref="E46:H46"/>
    <mergeCell ref="E40:J40"/>
    <mergeCell ref="E142:J142"/>
    <mergeCell ref="H144:J144"/>
    <mergeCell ref="A83:J83"/>
    <mergeCell ref="A84:J84"/>
    <mergeCell ref="A85:J85"/>
    <mergeCell ref="A126:J126"/>
    <mergeCell ref="E130:J130"/>
    <mergeCell ref="C18:J18"/>
    <mergeCell ref="E20:J20"/>
    <mergeCell ref="E21:J21"/>
    <mergeCell ref="E22:J22"/>
    <mergeCell ref="A23:J23"/>
    <mergeCell ref="A32:J32"/>
    <mergeCell ref="E25:J25"/>
    <mergeCell ref="E29:J29"/>
    <mergeCell ref="E27:J27"/>
    <mergeCell ref="E73:J73"/>
    <mergeCell ref="E38:J38"/>
    <mergeCell ref="E30:J30"/>
    <mergeCell ref="E31:J31"/>
    <mergeCell ref="A42:J42"/>
    <mergeCell ref="E41:J41"/>
    <mergeCell ref="E39:J39"/>
    <mergeCell ref="E37:J37"/>
    <mergeCell ref="E34:J34"/>
    <mergeCell ref="E48:J48"/>
  </mergeCells>
  <printOptions/>
  <pageMargins left="0.6692913385826772" right="0.2755905511811024" top="0.984251968503937" bottom="0.984251968503937" header="0.31496062992125984" footer="0.5905511811023623"/>
  <pageSetup horizontalDpi="600" verticalDpi="600" orientation="landscape" paperSize="9" r:id="rId2"/>
  <ignoredErrors>
    <ignoredError sqref="P133:P139 P16:P28 P41:P50 P63:P70 P74:P78 P124:P131 P132 P91:P111 P29 P30:P39 P51:P60 P79:P90 P112 P113:P1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Thapra.org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NOI</dc:creator>
  <cp:keywords/>
  <dc:description/>
  <cp:lastModifiedBy>Mr.KKD</cp:lastModifiedBy>
  <cp:lastPrinted>2017-08-16T02:22:55Z</cp:lastPrinted>
  <dcterms:created xsi:type="dcterms:W3CDTF">2013-07-25T03:00:41Z</dcterms:created>
  <dcterms:modified xsi:type="dcterms:W3CDTF">2017-08-16T02:25:10Z</dcterms:modified>
  <cp:category/>
  <cp:version/>
  <cp:contentType/>
  <cp:contentStatus/>
</cp:coreProperties>
</file>